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84" yWindow="-24" windowWidth="23004" windowHeight="9828" tabRatio="805"/>
  </bookViews>
  <sheets>
    <sheet name="Instructions" sheetId="52" r:id="rId1"/>
    <sheet name="Calculate Discharge" sheetId="53" r:id="rId2"/>
    <sheet name="Rating Curve" sheetId="18" r:id="rId3"/>
    <sheet name="Blank Discharge Form" sheetId="12" state="hidden" r:id="rId4"/>
  </sheets>
  <functionGroups builtInGroupCount="17"/>
  <definedNames>
    <definedName name="AreaVelocityDischarge" localSheetId="3">'Blank Discharge Form'!$U$55</definedName>
    <definedName name="CalibrationDate" localSheetId="3">'Blank Discharge Form'!$E$16</definedName>
    <definedName name="CrossSectionalArea" localSheetId="3">'Blank Discharge Form'!$E$34</definedName>
    <definedName name="CrossSectionalAreaFromSAP">'Blank Discharge Form'!$P$51</definedName>
    <definedName name="CrossSectionalAreaFromStage" localSheetId="3">'Blank Discharge Form'!$P$30</definedName>
    <definedName name="Date" localSheetId="3">'Blank Discharge Form'!$E$9</definedName>
    <definedName name="Date">#REF!</definedName>
    <definedName name="Discharge" localSheetId="3">'Blank Discharge Form'!$E$30</definedName>
    <definedName name="Discharge">#REF!</definedName>
    <definedName name="EstimatedCrossSectionalArea" localSheetId="3">'Blank Discharge Form'!$P$27</definedName>
    <definedName name="FloatDistance" localSheetId="3">'Blank Discharge Form'!$P$9</definedName>
    <definedName name="FlowTimes">OFFSET('Blank Discharge Form'!$P$37,0,0,[0]!NumberFlowTimes,1)</definedName>
    <definedName name="HFMDischarge">'Blank Discharge Form'!$P$53</definedName>
    <definedName name="Location" localSheetId="3">'Blank Discharge Form'!$E$6</definedName>
    <definedName name="MeanFlowMeterVelocity">'Blank Discharge Form'!$P$48</definedName>
    <definedName name="MeanTravelTime" localSheetId="3">'Blank Discharge Form'!$P$22</definedName>
    <definedName name="MeanVelocity" localSheetId="3">'Blank Discharge Form'!$P$23</definedName>
    <definedName name="MeasuredCrossSectionalArea" localSheetId="3">'Blank Discharge Form'!$T$55</definedName>
    <definedName name="MeasuredWettedWidth" localSheetId="3">'Blank Discharge Form'!$S$55</definedName>
    <definedName name="Meter" localSheetId="3">'Blank Discharge Form'!$E$15</definedName>
    <definedName name="Names" localSheetId="3">'Blank Discharge Form'!$E$3</definedName>
    <definedName name="NBODischarge" localSheetId="3">'Blank Discharge Form'!$P$32</definedName>
    <definedName name="Notes" localSheetId="3">'Blank Discharge Form'!$E$17</definedName>
    <definedName name="NumberFlowTimes">COUNTA('Blank Discharge Form'!$P$37:$P$46)</definedName>
    <definedName name="NumberPoints" localSheetId="3">'Blank Discharge Form'!#REF!</definedName>
    <definedName name="NumberRatings" localSheetId="2">COUNTA('Rating Curve'!$V:$V) - 1</definedName>
    <definedName name="NumberTravelTimes" localSheetId="3">COUNTA('Blank Discharge Form'!$P$11:$P$20)</definedName>
    <definedName name="NumberTravelTimes">COUNTA(#REF!)</definedName>
    <definedName name="PossibleNotes" localSheetId="3">'Blank Discharge Form'!$W$5:$W$10</definedName>
    <definedName name="RatingDates" localSheetId="2">IF('Rating Curve'!NumberRatings=0, 0, OFFSET('Rating Curve'!$W$4,1,0,'Rating Curve'!NumberRatings,1))</definedName>
    <definedName name="RatingDischarges" localSheetId="2">IF('Rating Curve'!NumberRatings=0, 0, OFFSET('Rating Curve'!$AB$4,1,0,'Rating Curve'!NumberRatings,1))</definedName>
    <definedName name="RatingIntercept">'Rating Curve'!$T$6</definedName>
    <definedName name="RatingSensorDepths" localSheetId="2">IF('Rating Curve'!NumberRatings=0, 0, OFFSET('Rating Curve'!$AA$4,1,0,'Rating Curve'!NumberRatings,1))</definedName>
    <definedName name="RatingSlope">'Rating Curve'!$P$6</definedName>
    <definedName name="RatingStages" localSheetId="2">IF('Rating Curve'!NumberRatings=0, 0, OFFSET('Rating Curve'!$Z$4,1,0,'Rating Curve'!NumberRatings,1))</definedName>
    <definedName name="RatingTimes" localSheetId="2">IF('Rating Curve'!NumberRatings=0, 0, OFFSET('Rating Curve'!$X$4,1,0,'Rating Curve'!NumberRatings,1))</definedName>
    <definedName name="SegmentAreas" localSheetId="3">OFFSET('Blank Discharge Form'!$T$4,1,0,'Blank Discharge Form'!NumberPoints,1)</definedName>
    <definedName name="SegmentDischarges" localSheetId="3">OFFSET('Blank Discharge Form'!$U$4,1,0,'Blank Discharge Form'!NumberPoints,1)</definedName>
    <definedName name="SensorDepth" localSheetId="3">'Blank Discharge Form'!$E$13</definedName>
    <definedName name="SensorDepth" localSheetId="1">'Calculate Discharge'!$Q$10</definedName>
    <definedName name="SensorDepth">#REF!</definedName>
    <definedName name="SensorOffset" localSheetId="1">'Calculate Discharge'!$Q$11</definedName>
    <definedName name="SensorOffset">'Rating Curve'!$T$3</definedName>
    <definedName name="SiteId" localSheetId="3">'Blank Discharge Form'!$E$7</definedName>
    <definedName name="StaffGaugeHeight" localSheetId="1">'Calculate Discharge'!$Q$6</definedName>
    <definedName name="StaffHeight" localSheetId="3">'Blank Discharge Form'!$E$12</definedName>
    <definedName name="StaffHeight">#REF!</definedName>
    <definedName name="StageHeightForEstimate">'Calculate Discharge'!$Q$14</definedName>
    <definedName name="StartTime" localSheetId="3">'Blank Discharge Form'!$E$10</definedName>
    <definedName name="StartTime">#REF!</definedName>
    <definedName name="StopTime" localSheetId="3">'Blank Discharge Form'!$E$11</definedName>
    <definedName name="StopTime">#REF!</definedName>
    <definedName name="StreamName" localSheetId="3">'Blank Discharge Form'!$E$5</definedName>
    <definedName name="TaglineDist" localSheetId="3">IF('Blank Discharge Form'!NumberPoints=0,0,OFFSET('Blank Discharge Form'!$I$4,1,0,'Blank Discharge Form'!NumberPoints,1))</definedName>
    <definedName name="TaglineDist">IF([0]!NumberPoints=0,0,OFFSET(#REF!,1,0,'Blank Discharge Form'!NumberPoints,1))</definedName>
    <definedName name="TravelTimes" localSheetId="3">OFFSET('Blank Discharge Form'!$P$11,0,0,'Blank Discharge Form'!NumberTravelTimes,1)</definedName>
    <definedName name="Velocity" localSheetId="3">OFFSET('Blank Discharge Form'!$K$4,1,0,'Blank Discharge Form'!NumberPoints,1)</definedName>
    <definedName name="WaterDepth" localSheetId="3">IF('Blank Discharge Form'!NumberPoints=0,0,OFFSET('Blank Discharge Form'!$J$4,1,0,'Blank Discharge Form'!NumberPoints,1))</definedName>
    <definedName name="WaterDepth">IF('Blank Discharge Form'!NumberPoints=0,0,OFFSET(#REF!,1,0,'Blank Discharge Form'!NumberPoints,1))</definedName>
    <definedName name="WettedWidth" localSheetId="3">'Blank Discharge Form'!$E$32</definedName>
    <definedName name="WettedWidthFromSAP">'Blank Discharge Form'!$P$51</definedName>
    <definedName name="WettedWidthFromStage" localSheetId="3">'Blank Discharge Form'!$P$30</definedName>
  </definedNames>
  <calcPr calcId="145621"/>
</workbook>
</file>

<file path=xl/calcChain.xml><?xml version="1.0" encoding="utf-8"?>
<calcChain xmlns="http://schemas.openxmlformats.org/spreadsheetml/2006/main">
  <c r="T2" i="18" l="1"/>
  <c r="P9" i="12"/>
  <c r="P27" i="12" l="1"/>
  <c r="Q14" i="53" l="1"/>
  <c r="T9" i="18" l="1"/>
  <c r="P48" i="12"/>
  <c r="P53" i="12" s="1"/>
  <c r="P22" i="12"/>
  <c r="P23" i="12" s="1"/>
  <c r="U54" i="12" l="1"/>
  <c r="T54" i="12"/>
  <c r="U53" i="12"/>
  <c r="T53" i="12"/>
  <c r="U52" i="12"/>
  <c r="T52" i="12"/>
  <c r="U51" i="12"/>
  <c r="T51" i="12"/>
  <c r="U50" i="12"/>
  <c r="T50" i="12"/>
  <c r="U49" i="12"/>
  <c r="T49" i="12"/>
  <c r="U48" i="12"/>
  <c r="T48" i="12"/>
  <c r="U47" i="12"/>
  <c r="T47" i="12"/>
  <c r="U46" i="12"/>
  <c r="T46" i="12"/>
  <c r="U45" i="12"/>
  <c r="T45" i="12"/>
  <c r="U44" i="12"/>
  <c r="T44" i="12"/>
  <c r="U43" i="12"/>
  <c r="T43" i="12"/>
  <c r="U42" i="12"/>
  <c r="T42" i="12"/>
  <c r="U41" i="12"/>
  <c r="T41" i="12"/>
  <c r="U40" i="12"/>
  <c r="T40" i="12"/>
  <c r="U39" i="12"/>
  <c r="T39" i="12"/>
  <c r="U38" i="12"/>
  <c r="T38" i="12"/>
  <c r="U37" i="12"/>
  <c r="T37" i="12"/>
  <c r="U36" i="12"/>
  <c r="T36" i="12"/>
  <c r="U35" i="12"/>
  <c r="T35" i="12"/>
  <c r="U34" i="12"/>
  <c r="T34" i="12"/>
  <c r="U33" i="12"/>
  <c r="T33" i="12"/>
  <c r="U32" i="12"/>
  <c r="T32" i="12"/>
  <c r="U31" i="12"/>
  <c r="T31" i="12"/>
  <c r="U30" i="12"/>
  <c r="T30" i="12"/>
  <c r="U29" i="12"/>
  <c r="T29" i="12"/>
  <c r="U28" i="12"/>
  <c r="T28" i="12"/>
  <c r="U27" i="12"/>
  <c r="T27" i="12"/>
  <c r="U26" i="12"/>
  <c r="T26" i="12"/>
  <c r="U25" i="12"/>
  <c r="T25" i="12"/>
  <c r="U24" i="12"/>
  <c r="T24" i="12"/>
  <c r="U23" i="12"/>
  <c r="T23" i="12"/>
  <c r="U22" i="12"/>
  <c r="T22" i="12"/>
  <c r="U21" i="12"/>
  <c r="T21" i="12"/>
  <c r="U20" i="12"/>
  <c r="T20" i="12"/>
  <c r="U19" i="12"/>
  <c r="T19" i="12"/>
  <c r="U18" i="12"/>
  <c r="T18" i="12"/>
  <c r="U17" i="12"/>
  <c r="T17" i="12"/>
  <c r="U16" i="12"/>
  <c r="T16" i="12"/>
  <c r="U15" i="12"/>
  <c r="T15" i="12"/>
  <c r="U14" i="12"/>
  <c r="T14" i="12"/>
  <c r="U13" i="12"/>
  <c r="T13" i="12"/>
  <c r="U12" i="12"/>
  <c r="T12" i="12"/>
  <c r="U11" i="12"/>
  <c r="T11" i="12"/>
  <c r="U10" i="12"/>
  <c r="T10" i="12"/>
  <c r="U9" i="12"/>
  <c r="T9" i="12"/>
  <c r="U8" i="12"/>
  <c r="T8" i="12"/>
  <c r="U7" i="12"/>
  <c r="T7" i="12"/>
  <c r="U6" i="12"/>
  <c r="T6" i="12"/>
  <c r="U5" i="12"/>
  <c r="T5" i="12"/>
  <c r="S5" i="12"/>
  <c r="T55" i="12" l="1"/>
  <c r="U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S14" i="12"/>
  <c r="S13" i="12"/>
  <c r="S12" i="12"/>
  <c r="S11" i="12"/>
  <c r="S10" i="12"/>
  <c r="S9" i="12"/>
  <c r="S8" i="12"/>
  <c r="S7" i="12"/>
  <c r="S6" i="12"/>
  <c r="E34" i="12" l="1"/>
  <c r="P32" i="12" s="1"/>
  <c r="T6" i="18"/>
  <c r="S55" i="12"/>
  <c r="P26" i="12" l="1"/>
  <c r="E32" i="12"/>
  <c r="S6" i="18"/>
  <c r="P9" i="18"/>
  <c r="P6" i="18"/>
  <c r="Q17" i="53" s="1"/>
  <c r="E30" i="12" l="1"/>
  <c r="S9" i="18" l="1"/>
</calcChain>
</file>

<file path=xl/comments1.xml><?xml version="1.0" encoding="utf-8"?>
<comments xmlns="http://schemas.openxmlformats.org/spreadsheetml/2006/main">
  <authors>
    <author>SWRC</author>
  </authors>
  <commentList>
    <comment ref="P6" authorId="0">
      <text>
        <r>
          <rPr>
            <sz val="8"/>
            <color indexed="81"/>
            <rFont val="Tahoma"/>
            <family val="2"/>
          </rPr>
          <t xml:space="preserve">- staff gauge provides depth in centimeters (cm)
- convert depth to meters (m) by dividing given number by 100
</t>
        </r>
      </text>
    </comment>
    <comment ref="P10" authorId="0">
      <text>
        <r>
          <rPr>
            <b/>
            <sz val="8"/>
            <color indexed="81"/>
            <rFont val="Tahoma"/>
            <family val="2"/>
          </rPr>
          <t xml:space="preserve">- </t>
        </r>
        <r>
          <rPr>
            <sz val="8"/>
            <color indexed="81"/>
            <rFont val="Tahoma"/>
            <family val="2"/>
          </rPr>
          <t>sensor provides depth in millimeters (mm)
- convert depth to meters (m) by dividing given number by 1000</t>
        </r>
      </text>
    </comment>
    <comment ref="P11" authorId="0">
      <text>
        <r>
          <rPr>
            <sz val="8"/>
            <color indexed="81"/>
            <rFont val="Tahoma"/>
            <family val="2"/>
          </rPr>
          <t>- staff gauge (stage) height minus sensor depth
- calculated by recording sensor depth and stage height at the same time</t>
        </r>
      </text>
    </comment>
    <comment ref="Q17" authorId="0">
      <text>
        <r>
          <rPr>
            <b/>
            <sz val="8"/>
            <color indexed="81"/>
            <rFont val="Tahoma"/>
            <family val="2"/>
          </rPr>
          <t xml:space="preserve">EQUATION:
</t>
        </r>
        <r>
          <rPr>
            <sz val="8"/>
            <color indexed="81"/>
            <rFont val="Tahoma"/>
            <family val="2"/>
          </rPr>
          <t xml:space="preserve">= [slope (trendline) x  stage height (m)] + y-intercept (point where trendline crosses y-axis)
</t>
        </r>
      </text>
    </comment>
  </commentList>
</comments>
</file>

<file path=xl/comments2.xml><?xml version="1.0" encoding="utf-8"?>
<comments xmlns="http://schemas.openxmlformats.org/spreadsheetml/2006/main">
  <authors>
    <author>SWRC</author>
  </authors>
  <commentList>
    <comment ref="T2" authorId="0">
      <text>
        <r>
          <rPr>
            <b/>
            <sz val="8"/>
            <color indexed="81"/>
            <rFont val="Tahoma"/>
            <family val="2"/>
          </rPr>
          <t xml:space="preserve">EQUATION:
</t>
        </r>
        <r>
          <rPr>
            <sz val="8"/>
            <color indexed="81"/>
            <rFont val="Tahoma"/>
            <family val="2"/>
          </rPr>
          <t>= Measured Stream Stage (m) - Recorded Sensor Depth (m)</t>
        </r>
      </text>
    </comment>
    <comment ref="N5" authorId="0">
      <text>
        <r>
          <rPr>
            <sz val="8"/>
            <color indexed="81"/>
            <rFont val="Tahoma"/>
            <family val="2"/>
          </rPr>
          <t>Direct numerical relationship between staff gage height and current discharge during that reading.</t>
        </r>
      </text>
    </comment>
    <comment ref="T6" authorId="0">
      <text>
        <r>
          <rPr>
            <b/>
            <sz val="8"/>
            <color indexed="81"/>
            <rFont val="Tahoma"/>
            <family val="2"/>
          </rPr>
          <t xml:space="preserve">EQUATION:
</t>
        </r>
        <r>
          <rPr>
            <sz val="8"/>
            <color indexed="81"/>
            <rFont val="Tahoma"/>
            <family val="2"/>
          </rPr>
          <t>= [slope (trendline) x  stage height (m)] + y-intercept (point where trendline crosses y-axis)</t>
        </r>
      </text>
    </comment>
    <comment ref="N8" authorId="0">
      <text>
        <r>
          <rPr>
            <sz val="8"/>
            <color indexed="81"/>
            <rFont val="Tahoma"/>
            <family val="2"/>
          </rPr>
          <t>Direct numerical relationship between sensor depth and current discharge during that reading.</t>
        </r>
      </text>
    </comment>
    <comment ref="T9" authorId="0">
      <text>
        <r>
          <rPr>
            <b/>
            <sz val="8"/>
            <color indexed="81"/>
            <rFont val="Tahoma"/>
            <family val="2"/>
          </rPr>
          <t xml:space="preserve">EQUATION:
</t>
        </r>
        <r>
          <rPr>
            <sz val="8"/>
            <color indexed="81"/>
            <rFont val="Tahoma"/>
            <family val="2"/>
          </rPr>
          <t>= [slope (same trendline as discharge to stage) x sensor depth (m)] + y-intercept (has the stage to sensor offset)</t>
        </r>
      </text>
    </comment>
  </commentList>
</comments>
</file>

<file path=xl/comments3.xml><?xml version="1.0" encoding="utf-8"?>
<comments xmlns="http://schemas.openxmlformats.org/spreadsheetml/2006/main">
  <authors>
    <author>SWRC</author>
    <author>Sara Geleskie Damiano</author>
  </authors>
  <commentList>
    <comment ref="N1" authorId="0">
      <text>
        <r>
          <rPr>
            <sz val="8"/>
            <color indexed="81"/>
            <rFont val="Tahoma"/>
            <family val="2"/>
          </rPr>
          <t>This should be done if: 
- stream is deemed unwadable (storm or high water)
- field team does not have a velocity meter in their possession when doing cross section measurements</t>
        </r>
      </text>
    </comment>
    <comment ref="N5" authorId="0">
      <text>
        <r>
          <rPr>
            <sz val="8"/>
            <color indexed="81"/>
            <rFont val="Tahoma"/>
            <family val="2"/>
          </rPr>
          <t>- float object through main flow path of the stream
- transect should be approximately halfway between the start and end of float
- float distance should be long enough to ensure float time of &gt; 5 sec</t>
        </r>
      </text>
    </comment>
    <comment ref="P9" authorId="0">
      <text>
        <r>
          <rPr>
            <b/>
            <sz val="8"/>
            <color indexed="81"/>
            <rFont val="Tahoma"/>
            <family val="2"/>
          </rPr>
          <t xml:space="preserve">EQUATION:               
</t>
        </r>
        <r>
          <rPr>
            <sz val="8"/>
            <color indexed="81"/>
            <rFont val="Tahoma"/>
            <family val="2"/>
          </rPr>
          <t xml:space="preserve">= Start of float to Transect + Transect to End of float
</t>
        </r>
      </text>
    </comment>
    <comment ref="D10" authorId="1">
      <text>
        <r>
          <rPr>
            <sz val="11"/>
            <color indexed="81"/>
            <rFont val="Tahoma"/>
            <family val="2"/>
          </rPr>
          <t>Convert all times to Eastern Standard Time (UTC-5)</t>
        </r>
      </text>
    </comment>
    <comment ref="D11" authorId="1">
      <text>
        <r>
          <rPr>
            <sz val="11"/>
            <color indexed="81"/>
            <rFont val="Tahoma"/>
            <family val="2"/>
          </rPr>
          <t>Convert all times to Eastern Standard Time (UTC-5)</t>
        </r>
      </text>
    </comment>
    <comment ref="D12" authorId="0">
      <text>
        <r>
          <rPr>
            <sz val="11"/>
            <color indexed="81"/>
            <rFont val="Tahoma"/>
            <family val="2"/>
          </rPr>
          <t>Use the stage height at the start of cross-section measuring only</t>
        </r>
      </text>
    </comment>
    <comment ref="D13" authorId="0">
      <text>
        <r>
          <rPr>
            <sz val="11"/>
            <color indexed="81"/>
            <rFont val="Tahoma"/>
            <family val="2"/>
          </rPr>
          <t>Use the sensor depth at the start of cross-section measuring only</t>
        </r>
      </text>
    </comment>
    <comment ref="D14" authorId="0">
      <text>
        <r>
          <rPr>
            <b/>
            <sz val="8"/>
            <color indexed="81"/>
            <rFont val="Tahoma"/>
            <family val="2"/>
          </rPr>
          <t>EQUATION:</t>
        </r>
        <r>
          <rPr>
            <sz val="8"/>
            <color indexed="81"/>
            <rFont val="Tahoma"/>
            <family val="2"/>
          </rPr>
          <t xml:space="preserve">
= Staff Gauge Height (m) - [Recorded Sensor Depth (mm) /1000]</t>
        </r>
      </text>
    </comment>
    <comment ref="P22" authorId="0">
      <text>
        <r>
          <rPr>
            <b/>
            <sz val="8"/>
            <color indexed="81"/>
            <rFont val="Tahoma"/>
            <family val="2"/>
          </rPr>
          <t xml:space="preserve">EQUATION:
</t>
        </r>
        <r>
          <rPr>
            <sz val="8"/>
            <color indexed="81"/>
            <rFont val="Tahoma"/>
            <family val="2"/>
          </rPr>
          <t>= Total Time Recorded (s) / Number of Records</t>
        </r>
      </text>
    </comment>
    <comment ref="P23" authorId="0">
      <text>
        <r>
          <rPr>
            <b/>
            <sz val="8"/>
            <color indexed="81"/>
            <rFont val="Tahoma"/>
            <family val="2"/>
          </rPr>
          <t xml:space="preserve">EQUATION:
</t>
        </r>
        <r>
          <rPr>
            <sz val="8"/>
            <color indexed="81"/>
            <rFont val="Tahoma"/>
            <family val="2"/>
          </rPr>
          <t>= Total Float Distance (m) / Mean Travel Time (s) x 0.76 (% conversion)</t>
        </r>
      </text>
    </comment>
    <comment ref="P26" authorId="0">
      <text>
        <r>
          <rPr>
            <b/>
            <sz val="8"/>
            <color indexed="81"/>
            <rFont val="Tahoma"/>
            <family val="2"/>
          </rPr>
          <t xml:space="preserve">EQUATION:
</t>
        </r>
        <r>
          <rPr>
            <sz val="8"/>
            <color indexed="81"/>
            <rFont val="Tahoma"/>
            <family val="2"/>
          </rPr>
          <t>= Total of Segment Widths (m)
OR
= Total of [[Distance 2 (m) - Distance 1 (m) / 2] + [Distance 3 (m) - Distance 2 (m) / 2]]</t>
        </r>
      </text>
    </comment>
    <comment ref="P27" authorId="0">
      <text>
        <r>
          <rPr>
            <b/>
            <sz val="8"/>
            <color indexed="81"/>
            <rFont val="Tahoma"/>
            <family val="2"/>
          </rPr>
          <t xml:space="preserve">EQUATION:
</t>
        </r>
        <r>
          <rPr>
            <sz val="8"/>
            <color indexed="81"/>
            <rFont val="Tahoma"/>
            <family val="2"/>
          </rPr>
          <t>= Total of Segment Areas (m^2)
OR
= Total of [Segment Widths (m) x Water Depths (m)]</t>
        </r>
      </text>
    </comment>
    <comment ref="N29" authorId="0">
      <text>
        <r>
          <rPr>
            <sz val="8"/>
            <color indexed="81"/>
            <rFont val="Tahoma"/>
            <family val="2"/>
          </rPr>
          <t>Data taken during the installation of the cross section</t>
        </r>
      </text>
    </comment>
    <comment ref="E30" authorId="0">
      <text>
        <r>
          <rPr>
            <b/>
            <sz val="8"/>
            <color indexed="81"/>
            <rFont val="Tahoma"/>
            <family val="2"/>
          </rPr>
          <t xml:space="preserve">EQUATION:
</t>
        </r>
        <r>
          <rPr>
            <sz val="8"/>
            <color indexed="81"/>
            <rFont val="Tahoma"/>
            <family val="2"/>
          </rPr>
          <t>= Total of Velocities (m/s) x Cross Sectional Area (m^2)
OR
= Mean Transect Velocity (m/s) x Cross Sectional Area (m^2)
OR
= Mean Transect Velocity (m/s) x Predicted Wetted Cross Sectional Area (m^2)
OR
= Mean Flow Meter Velocity (m/s) x Predicted Wetted Cross Sectional Area (m^2)</t>
        </r>
      </text>
    </comment>
    <comment ref="E32" authorId="0">
      <text>
        <r>
          <rPr>
            <b/>
            <sz val="8"/>
            <color indexed="81"/>
            <rFont val="Tahoma"/>
            <family val="2"/>
          </rPr>
          <t xml:space="preserve">EQUATION:
</t>
        </r>
        <r>
          <rPr>
            <sz val="8"/>
            <color indexed="81"/>
            <rFont val="Tahoma"/>
            <family val="2"/>
          </rPr>
          <t>= Total of Segment Widths (m)
OR
= Total of [[Distance 2 (m) - Distance 1 (m) / 2] + [Distance 3 (m) - Distance 2 (m) / 2]]</t>
        </r>
      </text>
    </comment>
    <comment ref="P32" authorId="0">
      <text>
        <r>
          <rPr>
            <b/>
            <sz val="8"/>
            <color indexed="81"/>
            <rFont val="Tahoma"/>
            <family val="2"/>
          </rPr>
          <t xml:space="preserve">EQUATION:
</t>
        </r>
        <r>
          <rPr>
            <sz val="8"/>
            <color indexed="81"/>
            <rFont val="Tahoma"/>
            <family val="2"/>
          </rPr>
          <t>= Mean Transect Velocity (m/s) x Cross Sectional Area (m^2)
OR
= Mean Transect Velocity (m/s) x Predicted Wetted Cross Sectional Area (m^2)</t>
        </r>
      </text>
    </comment>
    <comment ref="E34" authorId="0">
      <text>
        <r>
          <rPr>
            <b/>
            <sz val="8"/>
            <color indexed="81"/>
            <rFont val="Tahoma"/>
            <family val="2"/>
          </rPr>
          <t>EQUATION:</t>
        </r>
        <r>
          <rPr>
            <sz val="8"/>
            <color indexed="81"/>
            <rFont val="Tahoma"/>
            <family val="2"/>
          </rPr>
          <t xml:space="preserve">
= Total of Segment Areas (m^2)
OR
= Total of [Segment Widths (m) x Water Depths (m)]</t>
        </r>
      </text>
    </comment>
    <comment ref="N35" authorId="0">
      <text>
        <r>
          <rPr>
            <sz val="8"/>
            <color indexed="81"/>
            <rFont val="Tahoma"/>
            <family val="2"/>
          </rPr>
          <t>- take readings from safety of stream bank
- try to get measurements as far from edge-of-water as possible
- take at least 5 readings total, above and below cross section</t>
        </r>
      </text>
    </comment>
    <comment ref="P48" authorId="0">
      <text>
        <r>
          <rPr>
            <b/>
            <sz val="8"/>
            <color indexed="81"/>
            <rFont val="Tahoma"/>
            <family val="2"/>
          </rPr>
          <t xml:space="preserve">EQUATION:
</t>
        </r>
        <r>
          <rPr>
            <sz val="8"/>
            <color indexed="81"/>
            <rFont val="Tahoma"/>
            <family val="2"/>
          </rPr>
          <t>= Total Velocity Recorded (m/s) / Number of Records</t>
        </r>
      </text>
    </comment>
    <comment ref="N50" authorId="0">
      <text>
        <r>
          <rPr>
            <sz val="8"/>
            <color indexed="81"/>
            <rFont val="Tahoma"/>
            <family val="2"/>
          </rPr>
          <t>Data taken during the installation of the cross section</t>
        </r>
      </text>
    </comment>
    <comment ref="P53" authorId="0">
      <text>
        <r>
          <rPr>
            <b/>
            <sz val="8"/>
            <color indexed="81"/>
            <rFont val="Tahoma"/>
            <family val="2"/>
          </rPr>
          <t xml:space="preserve">EQUATION:
</t>
        </r>
        <r>
          <rPr>
            <sz val="8"/>
            <color indexed="81"/>
            <rFont val="Tahoma"/>
            <family val="2"/>
          </rPr>
          <t>= Mean Flow Meter Velocity (m/s) x Predicted Wetted Cross Sectional Area (m^2)</t>
        </r>
      </text>
    </comment>
  </commentList>
</comments>
</file>

<file path=xl/sharedStrings.xml><?xml version="1.0" encoding="utf-8"?>
<sst xmlns="http://schemas.openxmlformats.org/spreadsheetml/2006/main" count="156" uniqueCount="147">
  <si>
    <t>Date:</t>
  </si>
  <si>
    <t xml:space="preserve">Point </t>
  </si>
  <si>
    <t>SiteID:</t>
  </si>
  <si>
    <t>Stream Name:</t>
  </si>
  <si>
    <t>TOTAL Float Distance (m):</t>
  </si>
  <si>
    <t>Comment</t>
  </si>
  <si>
    <t>Start Time in EST:</t>
  </si>
  <si>
    <t>Stop Time in EST:</t>
  </si>
  <si>
    <t>Velocity (m/s)</t>
  </si>
  <si>
    <t>Measurement Completed By:</t>
  </si>
  <si>
    <t>Other Notes:</t>
  </si>
  <si>
    <t>Distance (m)</t>
  </si>
  <si>
    <t>Points of note:</t>
  </si>
  <si>
    <t>Cross Section and Velocity Measurements</t>
  </si>
  <si>
    <r>
      <t>Calculated Total Discharge (m</t>
    </r>
    <r>
      <rPr>
        <b/>
        <vertAlign val="superscript"/>
        <sz val="12"/>
        <color theme="1"/>
        <rFont val="Calibri"/>
        <family val="2"/>
        <scheme val="minor"/>
      </rPr>
      <t>3</t>
    </r>
    <r>
      <rPr>
        <b/>
        <sz val="12"/>
        <color theme="1"/>
        <rFont val="Calibri"/>
        <family val="2"/>
        <scheme val="minor"/>
      </rPr>
      <t>/s):</t>
    </r>
  </si>
  <si>
    <t>Basic Metadata</t>
  </si>
  <si>
    <t>Segment Calculations</t>
  </si>
  <si>
    <t>Mean Travel Time (sec):</t>
  </si>
  <si>
    <t>Total of Segments:</t>
  </si>
  <si>
    <t>--- OR ---</t>
  </si>
  <si>
    <t>Results</t>
  </si>
  <si>
    <t>Possible Notes</t>
  </si>
  <si>
    <t>Date</t>
  </si>
  <si>
    <t>Start Time</t>
  </si>
  <si>
    <r>
      <t>Total Discharge (m</t>
    </r>
    <r>
      <rPr>
        <b/>
        <vertAlign val="superscript"/>
        <sz val="12"/>
        <color rgb="FF00B050"/>
        <rFont val="Calibri"/>
        <family val="2"/>
        <scheme val="minor"/>
      </rPr>
      <t>3</t>
    </r>
    <r>
      <rPr>
        <b/>
        <sz val="12"/>
        <color rgb="FF00B050"/>
        <rFont val="Calibri"/>
        <family val="2"/>
        <scheme val="minor"/>
      </rPr>
      <t>/s)</t>
    </r>
  </si>
  <si>
    <t>Although they cannot be modified, you should be able to see the formulas for all calculations in each worksheet.  For the cross section and velocity profiles, a "segment" is defined as the space between two measurement points or between the first or last measurement point and the bank.</t>
  </si>
  <si>
    <t>* Segment Discharge - The segment area multiplied by the velocity measured in that segment, if velocity was measured</t>
  </si>
  <si>
    <t>Mean Transect Velocity (m/sec):</t>
  </si>
  <si>
    <t>Velocity Meter (if applicable):</t>
  </si>
  <si>
    <t>The new discharge forms are created by copying a hidden sheet called "Blank Discharge Form."  This is done via a VBA macro which also links the results from the new sheet to the "Rating Curve" sheet.</t>
  </si>
  <si>
    <t>You must allow macros to run for everything to work correctly.</t>
  </si>
  <si>
    <t>REW</t>
  </si>
  <si>
    <t>LEW</t>
  </si>
  <si>
    <t>RPIN</t>
  </si>
  <si>
    <t>LPIN</t>
  </si>
  <si>
    <t>Measured Stream Stage (m)</t>
  </si>
  <si>
    <t>Recorded Sensor Depth (mm):</t>
  </si>
  <si>
    <t>Calibration Date of Velocity Meter:</t>
  </si>
  <si>
    <t>Station Latitude / Longitude:</t>
  </si>
  <si>
    <t>RTOB</t>
  </si>
  <si>
    <t>LTOB</t>
  </si>
  <si>
    <t>Explanations of Calculations:</t>
  </si>
  <si>
    <t>2.  Click on the "Rating Curve" sheet.</t>
  </si>
  <si>
    <t>1.  If you see a security warning, you must click that you trust this document to allow macros to run on this workbook.  Without macros, you will not be able to easily add new ratings.</t>
  </si>
  <si>
    <t>Location:</t>
  </si>
  <si>
    <t>Segment Width (m)</t>
  </si>
  <si>
    <t>Water Depth (m)</t>
  </si>
  <si>
    <r>
      <t>Segment Area (m</t>
    </r>
    <r>
      <rPr>
        <b/>
        <vertAlign val="superscript"/>
        <sz val="12"/>
        <rFont val="Calibri"/>
        <family val="2"/>
        <scheme val="minor"/>
      </rPr>
      <t>2</t>
    </r>
    <r>
      <rPr>
        <b/>
        <sz val="12"/>
        <rFont val="Calibri"/>
        <family val="2"/>
        <scheme val="minor"/>
      </rPr>
      <t>)</t>
    </r>
  </si>
  <si>
    <r>
      <t>Segment Discharge (m</t>
    </r>
    <r>
      <rPr>
        <b/>
        <vertAlign val="superscript"/>
        <sz val="12"/>
        <rFont val="Calibri"/>
        <family val="2"/>
        <scheme val="minor"/>
      </rPr>
      <t>3</t>
    </r>
    <r>
      <rPr>
        <b/>
        <sz val="12"/>
        <rFont val="Calibri"/>
        <family val="2"/>
        <scheme val="minor"/>
      </rPr>
      <t>/s)</t>
    </r>
  </si>
  <si>
    <t xml:space="preserve">Total Discharge = </t>
  </si>
  <si>
    <t>Recorded Sensor Depth (m)</t>
  </si>
  <si>
    <t>Rating Equation - Discharge to Stage</t>
  </si>
  <si>
    <t>(</t>
  </si>
  <si>
    <t>)</t>
  </si>
  <si>
    <t>x Stage</t>
  </si>
  <si>
    <t>x SensorDepth</t>
  </si>
  <si>
    <t>Introduction:</t>
  </si>
  <si>
    <r>
      <t xml:space="preserve">To use this spreadsheet, you must use it in </t>
    </r>
    <r>
      <rPr>
        <i/>
        <sz val="12"/>
        <color theme="1"/>
        <rFont val="Calibri"/>
        <family val="2"/>
        <scheme val="minor"/>
      </rPr>
      <t xml:space="preserve">Microsoft Excel 2007 or later. </t>
    </r>
    <r>
      <rPr>
        <sz val="12"/>
        <color theme="1"/>
        <rFont val="Calibri"/>
        <family val="2"/>
        <scheme val="minor"/>
      </rPr>
      <t xml:space="preserve"> The calculations may not be correct in Microsoft Excel 2003 or earlier.</t>
    </r>
  </si>
  <si>
    <r>
      <rPr>
        <b/>
        <sz val="12"/>
        <color theme="1"/>
        <rFont val="Calibri"/>
        <family val="2"/>
        <scheme val="minor"/>
      </rPr>
      <t>The primary data this spreadsheet generates is the "Rating Equation - Discharge to Stage"</t>
    </r>
    <r>
      <rPr>
        <sz val="12"/>
        <color theme="1"/>
        <rFont val="Calibri"/>
        <family val="2"/>
        <scheme val="minor"/>
      </rPr>
      <t xml:space="preserve">, which can be found in </t>
    </r>
    <r>
      <rPr>
        <b/>
        <sz val="12"/>
        <color rgb="FF00B050"/>
        <rFont val="Calibri"/>
        <family val="2"/>
        <scheme val="minor"/>
      </rPr>
      <t>green</t>
    </r>
    <r>
      <rPr>
        <sz val="12"/>
        <color theme="1"/>
        <rFont val="Calibri"/>
        <family val="2"/>
        <scheme val="minor"/>
      </rPr>
      <t xml:space="preserve"> in the "Rating Curve" sheet.</t>
    </r>
  </si>
  <si>
    <t>* Stream Wetted Width - The distance between the REW and LEW.  This may be measured or, if measurements are not safely possible, looked up from the StageToAreaPredictor spreadsheet.</t>
  </si>
  <si>
    <t>* Segment Width - The distance between two measurement points</t>
  </si>
  <si>
    <t>* Segment Area - Half the distance to the next measurement point plus half the distance to the previous measurment point multiplied by the measured depth</t>
  </si>
  <si>
    <t>* Wetted Cross Sectional Area - The total area of water in one cross section of the stream.  This may be measured or, if measurements are not safely possible, looked up from the StageToAreaPredictor spreadsheet.</t>
  </si>
  <si>
    <t>* Measured Wetted Cross Sectional Area - The sum of all segment areas</t>
  </si>
  <si>
    <t>* Velocity/Area Total Discharge - The sum of all of the segment discharges</t>
  </si>
  <si>
    <t>* Mean Travel Time - The average of all travel times for a neutrally buoyant object across the same distance.</t>
  </si>
  <si>
    <t>* Mean Transect Velocity - The average velocity through the whole transect, calculated as the distance traveled by a neutrally buoyant object going through the transect divided by its mean travel time.</t>
  </si>
  <si>
    <t>* Neutrally Buoyant Object Total Discharge - The mean transect velocity multiplied by the cross sectional area (either measured or looked-up).</t>
  </si>
  <si>
    <t>Expect that there might be a LOT of variability in your rating curve.</t>
  </si>
  <si>
    <t>The new discharge forms are created by copying a hidden sheet called "Blank Discharge Form."  You should never change that worksheet.</t>
  </si>
  <si>
    <t>There is no password to unprotect sheets, but, PLEASE do not alter the formulas.  Do not alter the macros, either.</t>
  </si>
  <si>
    <t>Rating Curve Data</t>
  </si>
  <si>
    <t>Rating Equation - Discharge to Stage plus Sensor Depth Offset</t>
  </si>
  <si>
    <t>Staff Gauge Height (m):</t>
  </si>
  <si>
    <t xml:space="preserve"> --- OR ---</t>
  </si>
  <si>
    <t>Sensor-to-Stage Offset (m):</t>
  </si>
  <si>
    <t>Stage Used (m):</t>
  </si>
  <si>
    <r>
      <t>Calculated Discharge (m</t>
    </r>
    <r>
      <rPr>
        <b/>
        <vertAlign val="superscript"/>
        <sz val="18"/>
        <color rgb="FF0070C0"/>
        <rFont val="Calibri"/>
        <family val="2"/>
        <scheme val="minor"/>
      </rPr>
      <t>3</t>
    </r>
    <r>
      <rPr>
        <b/>
        <sz val="18"/>
        <color rgb="FF0070C0"/>
        <rFont val="Calibri"/>
        <family val="2"/>
        <scheme val="minor"/>
      </rPr>
      <t>)</t>
    </r>
  </si>
  <si>
    <t>After a rating curve has been developed, the discharge at any given stage can easily be calculated with the "Calculate Discharge" sheet.</t>
  </si>
  <si>
    <t>The rating curve calculated by this spreadsheet is a simple linear curve.</t>
  </si>
  <si>
    <t>This spreadsheet is designed to calculate discharge from individual measurements and to combine those measurements into what is called a discharge rating curve.  This rating curve is used to convert a continuously measured record of stream depth into a continuous record of stream discharge.  While it is relatively easy to measure stream depth continuously using an installed sensor station, the direct continuous measurement of discharge is much more complicated (and expensive).  The total discharge, however, is a much more important value in measuring stream quality and quantification of transport of pollutants and other substances.</t>
  </si>
  <si>
    <r>
      <t xml:space="preserve">If at any point your </t>
    </r>
    <r>
      <rPr>
        <i/>
        <sz val="12"/>
        <color theme="1"/>
        <rFont val="Calibri"/>
        <family val="2"/>
        <scheme val="minor"/>
      </rPr>
      <t>sensor</t>
    </r>
    <r>
      <rPr>
        <sz val="12"/>
        <color theme="1"/>
        <rFont val="Calibri"/>
        <family val="2"/>
        <scheme val="minor"/>
      </rPr>
      <t xml:space="preserve"> moves (even by a very small amount), you </t>
    </r>
    <r>
      <rPr>
        <b/>
        <i/>
        <sz val="12"/>
        <color theme="1"/>
        <rFont val="Calibri"/>
        <family val="2"/>
        <scheme val="minor"/>
      </rPr>
      <t>MUST</t>
    </r>
    <r>
      <rPr>
        <sz val="12"/>
        <color theme="1"/>
        <rFont val="Calibri"/>
        <family val="2"/>
        <scheme val="minor"/>
      </rPr>
      <t xml:space="preserve"> recalculate the "Offset between Sensor Depth and Stage."  This can be calculated by taking a very careful measurement of the stage (staff gauge height) and checking the depth reading on the sensor at exactly the same time.  The stage minus the sensor depth is your new offset.  Enter this new value in the cell labeled "Offset between Sensor Depth and Stage" on the "Rating Curve" worksheet.</t>
    </r>
  </si>
  <si>
    <r>
      <t xml:space="preserve">If at any point your </t>
    </r>
    <r>
      <rPr>
        <i/>
        <sz val="12"/>
        <color theme="1"/>
        <rFont val="Calibri"/>
        <family val="2"/>
        <scheme val="minor"/>
      </rPr>
      <t xml:space="preserve">staff gauge </t>
    </r>
    <r>
      <rPr>
        <sz val="12"/>
        <color theme="1"/>
        <rFont val="Calibri"/>
        <family val="2"/>
        <scheme val="minor"/>
      </rPr>
      <t xml:space="preserve">moves, you </t>
    </r>
    <r>
      <rPr>
        <b/>
        <i/>
        <sz val="12"/>
        <color theme="1"/>
        <rFont val="Calibri"/>
        <family val="2"/>
        <scheme val="minor"/>
      </rPr>
      <t>MUST</t>
    </r>
    <r>
      <rPr>
        <sz val="12"/>
        <color theme="1"/>
        <rFont val="Calibri"/>
        <family val="2"/>
        <scheme val="minor"/>
      </rPr>
      <t xml:space="preserve"> recalculate the offset between the current location of the staff gauge and the new location of the staff gauge.  If you do not carefully do this, </t>
    </r>
    <r>
      <rPr>
        <b/>
        <i/>
        <sz val="12"/>
        <color theme="1"/>
        <rFont val="Calibri"/>
        <family val="2"/>
        <scheme val="minor"/>
      </rPr>
      <t>any measurements taken prior to the movement of your staff gauge will be unusable!</t>
    </r>
    <r>
      <rPr>
        <sz val="12"/>
        <color theme="1"/>
        <rFont val="Calibri"/>
        <family val="2"/>
        <scheme val="minor"/>
      </rPr>
      <t xml:space="preserve">  You can get a good estimate of the offset between the old and new locations of the staff gauge by checking the "Offset between Sensor Depth and Stage" immediately before and after moving the staff gauge.  It would be better, however, to re-survey your transect.  After moving the staff gauge, you must apply the offset between the old staff gauge height and the new staff gauge height to every rating point taken before the movement.  That is, you must manually open every "Discharge Day X" sheet with data entered before the staff gauge was moved and subtract the offset between the old staff gauge location and the new staff gauge location from the measureed stage height on that "Discharge Day X" sheet.  Because this can be difficult, </t>
    </r>
    <r>
      <rPr>
        <b/>
        <i/>
        <sz val="12"/>
        <color theme="1"/>
        <rFont val="Calibri"/>
        <family val="2"/>
        <scheme val="minor"/>
      </rPr>
      <t>never move your staff gauge without a very serious reason to do so!</t>
    </r>
  </si>
  <si>
    <t>Stream Wetted Width (m):</t>
  </si>
  <si>
    <r>
      <t>Stream Cross Sectional Area (m</t>
    </r>
    <r>
      <rPr>
        <vertAlign val="superscript"/>
        <sz val="12"/>
        <color theme="1"/>
        <rFont val="Calibri"/>
        <family val="2"/>
        <scheme val="minor"/>
      </rPr>
      <t>2</t>
    </r>
    <r>
      <rPr>
        <sz val="12"/>
        <color theme="1"/>
        <rFont val="Calibri"/>
        <family val="2"/>
        <scheme val="minor"/>
      </rPr>
      <t>):</t>
    </r>
  </si>
  <si>
    <t>Neutral Buoyant Object Measurement</t>
  </si>
  <si>
    <t>Travel Time (sec):
Measure at least 5 Times</t>
  </si>
  <si>
    <t>Alternative Data Inputs to Cross Section and Velocity Measurements</t>
  </si>
  <si>
    <t>Time 1:</t>
  </si>
  <si>
    <t>Time 2:</t>
  </si>
  <si>
    <t>Time 3:</t>
  </si>
  <si>
    <t>Time 4:</t>
  </si>
  <si>
    <t>Time 5:</t>
  </si>
  <si>
    <t>Time 6:</t>
  </si>
  <si>
    <t>Time 7:</t>
  </si>
  <si>
    <t>Time 8:</t>
  </si>
  <si>
    <t>Time 9:</t>
  </si>
  <si>
    <t>Time 10:</t>
  </si>
  <si>
    <t>1. Distance</t>
  </si>
  <si>
    <t>Start of float to Transect (m):</t>
  </si>
  <si>
    <t>Transect to End of float (m):</t>
  </si>
  <si>
    <t>2. Time</t>
  </si>
  <si>
    <t>3. Area</t>
  </si>
  <si>
    <t>Estimated Values from Stage to Area Predictor</t>
  </si>
  <si>
    <t>Measured Values from Cross Section</t>
  </si>
  <si>
    <r>
      <t>Cross Sectional Area (m</t>
    </r>
    <r>
      <rPr>
        <b/>
        <vertAlign val="superscript"/>
        <sz val="8"/>
        <color theme="1"/>
        <rFont val="Calibri"/>
        <family val="2"/>
        <scheme val="minor"/>
      </rPr>
      <t>2</t>
    </r>
    <r>
      <rPr>
        <b/>
        <sz val="8"/>
        <color theme="1"/>
        <rFont val="Calibri"/>
        <family val="2"/>
        <scheme val="minor"/>
      </rPr>
      <t>):</t>
    </r>
  </si>
  <si>
    <r>
      <t>Total Discharge (m</t>
    </r>
    <r>
      <rPr>
        <b/>
        <vertAlign val="superscript"/>
        <sz val="12"/>
        <color theme="1"/>
        <rFont val="Calibri"/>
        <family val="2"/>
        <scheme val="minor"/>
      </rPr>
      <t>3</t>
    </r>
    <r>
      <rPr>
        <b/>
        <sz val="12"/>
        <color theme="1"/>
        <rFont val="Calibri"/>
        <family val="2"/>
        <scheme val="minor"/>
      </rPr>
      <t>/sec):</t>
    </r>
  </si>
  <si>
    <t>4. Result</t>
  </si>
  <si>
    <t>Handheld Flow Meter Measurement</t>
  </si>
  <si>
    <t>1. Velocity</t>
  </si>
  <si>
    <t>Mean Flow Meter Velocity (m/sec):</t>
  </si>
  <si>
    <t>2. Area</t>
  </si>
  <si>
    <t>3. Result</t>
  </si>
  <si>
    <t>*NOTE: The sensor-to-stage offset value WILL change if the sensor is moved or the sensor drifts over time; the stage (or depth on staff gauge) should always be considered to be the primary depth to use for rating.</t>
  </si>
  <si>
    <t>Discharge Calculator</t>
  </si>
  <si>
    <t>Discharge Calculator Data Input</t>
  </si>
  <si>
    <t>End Time</t>
  </si>
  <si>
    <t>Flow Velocity (m/sec):                         
Measure at least 5 Times</t>
  </si>
  <si>
    <r>
      <t>Predicted Wetted Cross Sectional Area (m</t>
    </r>
    <r>
      <rPr>
        <b/>
        <vertAlign val="superscript"/>
        <sz val="8"/>
        <color theme="1"/>
        <rFont val="Calibri"/>
        <family val="2"/>
        <scheme val="minor"/>
      </rPr>
      <t>2</t>
    </r>
    <r>
      <rPr>
        <b/>
        <sz val="8"/>
        <color theme="1"/>
        <rFont val="Calibri"/>
        <family val="2"/>
        <scheme val="minor"/>
      </rPr>
      <t>):</t>
    </r>
  </si>
  <si>
    <t>Velocity 1:</t>
  </si>
  <si>
    <t>Velocity 2:</t>
  </si>
  <si>
    <t>Velocity 3:</t>
  </si>
  <si>
    <t>Velocity 4:</t>
  </si>
  <si>
    <t>Velocity 5:</t>
  </si>
  <si>
    <t>Velocity 6:</t>
  </si>
  <si>
    <t>Velocity 7:</t>
  </si>
  <si>
    <t>Velocity 8:</t>
  </si>
  <si>
    <t>Velocity 9:</t>
  </si>
  <si>
    <t>Velocity 10:</t>
  </si>
  <si>
    <r>
      <t xml:space="preserve"> Predicted Wetted Cross Sectional Area (m</t>
    </r>
    <r>
      <rPr>
        <b/>
        <vertAlign val="superscript"/>
        <sz val="8"/>
        <color theme="1"/>
        <rFont val="Calibri"/>
        <family val="2"/>
        <scheme val="minor"/>
      </rPr>
      <t>2</t>
    </r>
    <r>
      <rPr>
        <b/>
        <sz val="8"/>
        <color theme="1"/>
        <rFont val="Calibri"/>
        <family val="2"/>
        <scheme val="minor"/>
      </rPr>
      <t>):</t>
    </r>
  </si>
  <si>
    <t>Discharge Event Entry &amp; Rating Curve</t>
  </si>
  <si>
    <t>Event Number</t>
  </si>
  <si>
    <t>Discharge Event Entry Form</t>
  </si>
  <si>
    <t>Starting-off by Adding New Discharge Data for Ratings:</t>
  </si>
  <si>
    <t>(Calculations from Cross Section and Velocity Measurements)</t>
  </si>
  <si>
    <t>Staff Gage/Sensor Offset (m):</t>
  </si>
  <si>
    <t>Detailed instructions on how to use each sheet are below and along with the worksheets you will be working in.</t>
  </si>
  <si>
    <r>
      <t xml:space="preserve">Notes, identified as little </t>
    </r>
    <r>
      <rPr>
        <sz val="12"/>
        <color rgb="FFFF0000"/>
        <rFont val="Calibri"/>
        <family val="2"/>
        <scheme val="minor"/>
      </rPr>
      <t>red</t>
    </r>
    <r>
      <rPr>
        <sz val="12"/>
        <color theme="1"/>
        <rFont val="Calibri"/>
        <family val="2"/>
        <scheme val="minor"/>
      </rPr>
      <t xml:space="preserve"> tabs in the worksheet, will help you to know what data to input. Equation comments, identified as little </t>
    </r>
    <r>
      <rPr>
        <sz val="12"/>
        <color rgb="FF00B050"/>
        <rFont val="Calibri"/>
        <family val="2"/>
        <scheme val="minor"/>
      </rPr>
      <t>green</t>
    </r>
    <r>
      <rPr>
        <sz val="12"/>
        <color theme="1"/>
        <rFont val="Calibri"/>
        <family val="2"/>
        <scheme val="minor"/>
      </rPr>
      <t xml:space="preserve"> tabs in the worksheet, will help you to know the equation being used to calculate the solution within that cell.</t>
    </r>
  </si>
  <si>
    <t>Average Offset between Sensor Depth and Stage:</t>
  </si>
  <si>
    <r>
      <t xml:space="preserve">Starting-off Tutorial:                                                                              1) </t>
    </r>
    <r>
      <rPr>
        <sz val="12"/>
        <color theme="1"/>
        <rFont val="Calibri"/>
        <family val="2"/>
        <scheme val="minor"/>
      </rPr>
      <t xml:space="preserve"> Click the button to "Add A New Discharge Measurement."
</t>
    </r>
    <r>
      <rPr>
        <b/>
        <sz val="12"/>
        <color theme="1"/>
        <rFont val="Calibri"/>
        <family val="2"/>
        <scheme val="minor"/>
      </rPr>
      <t xml:space="preserve">2) </t>
    </r>
    <r>
      <rPr>
        <sz val="12"/>
        <color theme="1"/>
        <rFont val="Calibri"/>
        <family val="2"/>
        <scheme val="minor"/>
      </rPr>
      <t xml:space="preserve">After about a second, you will be directed to a new sheet named "Discharge Event X."  (Where "X" is one number higher than the number of dishcarge measurements already recorded in this spreadsheet.)
</t>
    </r>
    <r>
      <rPr>
        <b/>
        <sz val="12"/>
        <color theme="1"/>
        <rFont val="Calibri"/>
        <family val="2"/>
        <scheme val="minor"/>
      </rPr>
      <t xml:space="preserve">3) </t>
    </r>
    <r>
      <rPr>
        <sz val="12"/>
        <color theme="1"/>
        <rFont val="Calibri"/>
        <family val="2"/>
        <scheme val="minor"/>
      </rPr>
      <t xml:space="preserve"> 9 Warning dialog boxes will come up saying how there are already existing worksheets using similar names, say yes to all of the warnings.
</t>
    </r>
    <r>
      <rPr>
        <b/>
        <sz val="12"/>
        <color theme="1"/>
        <rFont val="Calibri"/>
        <family val="2"/>
        <scheme val="minor"/>
      </rPr>
      <t>After Data Entry Into "Discharge Event X":
1)</t>
    </r>
    <r>
      <rPr>
        <sz val="12"/>
        <color theme="1"/>
        <rFont val="Calibri"/>
        <family val="2"/>
        <scheme val="minor"/>
      </rPr>
      <t xml:space="preserve"> The new results should appear on your curve.
</t>
    </r>
    <r>
      <rPr>
        <b/>
        <sz val="12"/>
        <color theme="1"/>
        <rFont val="Calibri"/>
        <family val="2"/>
        <scheme val="minor"/>
      </rPr>
      <t>2)</t>
    </r>
    <r>
      <rPr>
        <sz val="12"/>
        <color theme="1"/>
        <rFont val="Calibri"/>
        <family val="2"/>
        <scheme val="minor"/>
      </rPr>
      <t xml:space="preserve"> If you see errors or strange values in this sheet, chances are very high you made a mistake in entering data OR you clicked the "Add A New Discharge Measurement" button too many times.
</t>
    </r>
    <r>
      <rPr>
        <b/>
        <sz val="12"/>
        <color theme="1"/>
        <rFont val="Calibri"/>
        <family val="2"/>
        <scheme val="minor"/>
      </rPr>
      <t xml:space="preserve">3) </t>
    </r>
    <r>
      <rPr>
        <sz val="12"/>
        <color theme="1"/>
        <rFont val="Calibri"/>
        <family val="2"/>
        <scheme val="minor"/>
      </rPr>
      <t xml:space="preserve">Make sure that all results are entered correctly and that you do not have any extra un-used sheets.
</t>
    </r>
    <r>
      <rPr>
        <b/>
        <sz val="12"/>
        <color theme="1"/>
        <rFont val="Calibri"/>
        <family val="2"/>
        <scheme val="minor"/>
      </rPr>
      <t>4)</t>
    </r>
    <r>
      <rPr>
        <sz val="12"/>
        <color theme="1"/>
        <rFont val="Calibri"/>
        <family val="2"/>
        <scheme val="minor"/>
      </rPr>
      <t xml:space="preserve"> Data in the "Discharge Event X" sheets can be corrected easily by clicking on the tabs and checking all values in the WHITE boxes.
</t>
    </r>
    <r>
      <rPr>
        <b/>
        <sz val="12"/>
        <color theme="1"/>
        <rFont val="Calibri"/>
        <family val="2"/>
        <scheme val="minor"/>
      </rPr>
      <t>5)</t>
    </r>
    <r>
      <rPr>
        <sz val="12"/>
        <color theme="1"/>
        <rFont val="Calibri"/>
        <family val="2"/>
        <scheme val="minor"/>
      </rPr>
      <t xml:space="preserve"> There will need to be a minimum of 5 to 7 Discharge Events ranging from baseflow to peak storm-flow that provide different water depths and velocities.
</t>
    </r>
    <r>
      <rPr>
        <b/>
        <sz val="12"/>
        <color theme="1"/>
        <rFont val="Calibri"/>
        <family val="2"/>
        <scheme val="minor"/>
      </rPr>
      <t>6)</t>
    </r>
    <r>
      <rPr>
        <sz val="12"/>
        <color theme="1"/>
        <rFont val="Calibri"/>
        <family val="2"/>
        <scheme val="minor"/>
      </rPr>
      <t xml:space="preserve"> Once you have a functioning rating curve, you can then click on to the "Calculate Discharge" tab.                                                    </t>
    </r>
    <r>
      <rPr>
        <b/>
        <sz val="12"/>
        <color theme="1"/>
        <rFont val="Calibri"/>
        <family val="2"/>
        <scheme val="minor"/>
      </rPr>
      <t/>
    </r>
  </si>
  <si>
    <r>
      <t>Note For Deleting Discharge Events:</t>
    </r>
    <r>
      <rPr>
        <sz val="12"/>
        <color theme="1"/>
        <rFont val="Calibri"/>
        <family val="2"/>
        <scheme val="minor"/>
      </rPr>
      <t xml:space="preserve"> If you have made major errors and want to remove a discharge measurement sheet, you must do the following (this should be considered only as a last resort!)
    </t>
    </r>
    <r>
      <rPr>
        <b/>
        <sz val="12"/>
        <color theme="1"/>
        <rFont val="Calibri"/>
        <family val="2"/>
        <scheme val="minor"/>
      </rPr>
      <t>1</t>
    </r>
    <r>
      <rPr>
        <sz val="12"/>
        <color theme="1"/>
        <rFont val="Calibri"/>
        <family val="2"/>
        <scheme val="minor"/>
      </rPr>
      <t xml:space="preserve"> - Delete the offending worksheet by right-clicking on the worksheet tab on the bottom and selecting "delete."
    </t>
    </r>
    <r>
      <rPr>
        <b/>
        <sz val="12"/>
        <color theme="1"/>
        <rFont val="Calibri"/>
        <family val="2"/>
        <scheme val="minor"/>
      </rPr>
      <t>2</t>
    </r>
    <r>
      <rPr>
        <sz val="12"/>
        <color theme="1"/>
        <rFont val="Calibri"/>
        <family val="2"/>
        <scheme val="minor"/>
      </rPr>
      <t xml:space="preserve"> - Unprotect the "Rating Curve" worksheet by clicking "Review" in the ribbon and then "Unprotect Sheet."  There is no password.
    </t>
    </r>
    <r>
      <rPr>
        <b/>
        <sz val="12"/>
        <color theme="1"/>
        <rFont val="Calibri"/>
        <family val="2"/>
        <scheme val="minor"/>
      </rPr>
      <t>3</t>
    </r>
    <r>
      <rPr>
        <sz val="12"/>
        <color theme="1"/>
        <rFont val="Calibri"/>
        <family val="2"/>
        <scheme val="minor"/>
      </rPr>
      <t xml:space="preserve"> - Delete the offending line in the rating table, which should now be filled with "#REF" by selecting those cells, right clicking, and selecting delete.  Select "Shift cells UP" when asked.
    </t>
    </r>
    <r>
      <rPr>
        <b/>
        <sz val="12"/>
        <color theme="1"/>
        <rFont val="Calibri"/>
        <family val="2"/>
        <scheme val="minor"/>
      </rPr>
      <t>4</t>
    </r>
    <r>
      <rPr>
        <sz val="12"/>
        <color theme="1"/>
        <rFont val="Calibri"/>
        <family val="2"/>
        <scheme val="minor"/>
      </rPr>
      <t xml:space="preserve"> - REPROTECT the "Rating Curve" worksheet by clicking "Review" in the ribbon and then "Protect Sheet."  Use the default options and do not set a password.</t>
    </r>
  </si>
  <si>
    <r>
      <rPr>
        <b/>
        <sz val="11"/>
        <color theme="1"/>
        <rFont val="Calibri"/>
        <family val="2"/>
        <scheme val="minor"/>
      </rPr>
      <t>Starting-off Tutorial:
1)</t>
    </r>
    <r>
      <rPr>
        <sz val="11"/>
        <color theme="1"/>
        <rFont val="Calibri"/>
        <family val="2"/>
        <scheme val="minor"/>
      </rPr>
      <t xml:space="preserve"> In the new "Discharge Day X" sheet, enter as much data from the "Stream Discharge Data" sheet into the WHITE boxes.
-- </t>
    </r>
    <r>
      <rPr>
        <b/>
        <sz val="11"/>
        <color theme="1"/>
        <rFont val="Calibri"/>
        <family val="2"/>
        <scheme val="minor"/>
      </rPr>
      <t>Note:</t>
    </r>
    <r>
      <rPr>
        <sz val="11"/>
        <color theme="1"/>
        <rFont val="Calibri"/>
        <family val="2"/>
        <scheme val="minor"/>
      </rPr>
      <t xml:space="preserve"> You should not be able to modify any of the grey or blue boxes.
_____
</t>
    </r>
    <r>
      <rPr>
        <b/>
        <sz val="11"/>
        <color theme="1"/>
        <rFont val="Calibri"/>
        <family val="2"/>
        <scheme val="minor"/>
      </rPr>
      <t>2)</t>
    </r>
    <r>
      <rPr>
        <sz val="11"/>
        <color theme="1"/>
        <rFont val="Calibri"/>
        <family val="2"/>
        <scheme val="minor"/>
      </rPr>
      <t xml:space="preserve"> Completely fill out the "Basic Metadata" section.
-- </t>
    </r>
    <r>
      <rPr>
        <b/>
        <sz val="11"/>
        <color theme="1"/>
        <rFont val="Calibri"/>
        <family val="2"/>
        <scheme val="minor"/>
      </rPr>
      <t>Note:</t>
    </r>
    <r>
      <rPr>
        <sz val="11"/>
        <color theme="1"/>
        <rFont val="Calibri"/>
        <family val="2"/>
        <scheme val="minor"/>
      </rPr>
      <t xml:space="preserve"> Be sure to enter all times in EASTERN STANDARD TIME (EST; UTC-5); if the time recorded on your "Stream Discharge Data" sheet was in Eastern Daylight Time (EDT; UTC-4), you should subtract one hour from that time.
_____ 
</t>
    </r>
    <r>
      <rPr>
        <b/>
        <sz val="11"/>
        <color theme="1"/>
        <rFont val="Calibri"/>
        <family val="2"/>
        <scheme val="minor"/>
      </rPr>
      <t xml:space="preserve">3) </t>
    </r>
    <r>
      <rPr>
        <sz val="11"/>
        <color theme="1"/>
        <rFont val="Calibri"/>
        <family val="2"/>
        <scheme val="minor"/>
      </rPr>
      <t xml:space="preserve">Fill out the "Cross Section and Velocity Measurments" section with measurements only from right edge of water to left edge of water on your "Stream Dischrage Data" sheet.
-- </t>
    </r>
    <r>
      <rPr>
        <b/>
        <sz val="11"/>
        <color theme="1"/>
        <rFont val="Calibri"/>
        <family val="2"/>
        <scheme val="minor"/>
      </rPr>
      <t xml:space="preserve">Note: </t>
    </r>
    <r>
      <rPr>
        <sz val="11"/>
        <color theme="1"/>
        <rFont val="Calibri"/>
        <family val="2"/>
        <scheme val="minor"/>
      </rPr>
      <t xml:space="preserve">Measurements between the water edges and the bank pins are not used to calculate discharge.
_____
</t>
    </r>
    <r>
      <rPr>
        <b/>
        <sz val="11"/>
        <color theme="1"/>
        <rFont val="Calibri"/>
        <family val="2"/>
        <scheme val="minor"/>
      </rPr>
      <t>4)</t>
    </r>
    <r>
      <rPr>
        <sz val="11"/>
        <color theme="1"/>
        <rFont val="Calibri"/>
        <family val="2"/>
        <scheme val="minor"/>
      </rPr>
      <t xml:space="preserve"> If you measured a cross section, fill out [Points of Note], [Distance], [Water Depth] and [Comments] in the "Cross Section and Velocity Measurements" section.                                                                                      </t>
    </r>
  </si>
  <si>
    <r>
      <t xml:space="preserve">_____
</t>
    </r>
    <r>
      <rPr>
        <b/>
        <sz val="11"/>
        <color theme="1"/>
        <rFont val="Calibri"/>
        <family val="2"/>
        <scheme val="minor"/>
      </rPr>
      <t>5)</t>
    </r>
    <r>
      <rPr>
        <sz val="11"/>
        <color theme="1"/>
        <rFont val="Calibri"/>
        <family val="2"/>
        <scheme val="minor"/>
      </rPr>
      <t xml:space="preserve"> If you measured velocities with a velocity meter, also fill out the [Velocity] in the "Cross Section and Velocity Measurements" section.  
______ 
</t>
    </r>
    <r>
      <rPr>
        <b/>
        <sz val="11"/>
        <color theme="1"/>
        <rFont val="Calibri"/>
        <family val="2"/>
        <scheme val="minor"/>
      </rPr>
      <t>6)</t>
    </r>
    <r>
      <rPr>
        <sz val="11"/>
        <color theme="1"/>
        <rFont val="Calibri"/>
        <family val="2"/>
        <scheme val="minor"/>
      </rPr>
      <t xml:space="preserve"> If you used a neutrally buoyant object, instead, to measure velocity, fill out [Float Distance] and [Time] in the "Neutral Buoyant Object Measurement" section. 
______
</t>
    </r>
    <r>
      <rPr>
        <b/>
        <sz val="11"/>
        <color theme="1"/>
        <rFont val="Calibri"/>
        <family val="2"/>
        <scheme val="minor"/>
      </rPr>
      <t>7)</t>
    </r>
    <r>
      <rPr>
        <sz val="11"/>
        <color theme="1"/>
        <rFont val="Calibri"/>
        <family val="2"/>
        <scheme val="minor"/>
      </rPr>
      <t xml:space="preserve"> If you measured velocities with a hand-held flow meter, instead, fill out the [Velocity] in the "Cross Section and Velocity Measurements" section.
______
</t>
    </r>
    <r>
      <rPr>
        <b/>
        <sz val="11"/>
        <color theme="1"/>
        <rFont val="Calibri"/>
        <family val="2"/>
        <scheme val="minor"/>
      </rPr>
      <t>8)</t>
    </r>
    <r>
      <rPr>
        <sz val="11"/>
        <color theme="1"/>
        <rFont val="Calibri"/>
        <family val="2"/>
        <scheme val="minor"/>
      </rPr>
      <t xml:space="preserve"> If you did NOT measure any cross section data, fill out the [Predicted Stream Wetted Width] and [Predicted Wetted Cross Sectional Area] under the appropriate section where you took "Alternative Data Inputs to Cross Section and Velocity Measurements" 
-- </t>
    </r>
    <r>
      <rPr>
        <b/>
        <sz val="11"/>
        <color theme="1"/>
        <rFont val="Calibri"/>
        <family val="2"/>
        <scheme val="minor"/>
      </rPr>
      <t xml:space="preserve">Note: </t>
    </r>
    <r>
      <rPr>
        <sz val="11"/>
        <color theme="1"/>
        <rFont val="Calibri"/>
        <family val="2"/>
        <scheme val="minor"/>
      </rPr>
      <t xml:space="preserve">Data found on the*StageToAreaPredictor* spreadsheet
______
</t>
    </r>
    <r>
      <rPr>
        <b/>
        <sz val="11"/>
        <color theme="1"/>
        <rFont val="Calibri"/>
        <family val="2"/>
        <scheme val="minor"/>
      </rPr>
      <t>9)</t>
    </r>
    <r>
      <rPr>
        <sz val="11"/>
        <color theme="1"/>
        <rFont val="Calibri"/>
        <family val="2"/>
        <scheme val="minor"/>
      </rPr>
      <t xml:space="preserve"> After you have finished entering your data, go back to the "Rating Curve" sheet.</t>
    </r>
  </si>
  <si>
    <r>
      <rPr>
        <b/>
        <sz val="12"/>
        <color theme="1"/>
        <rFont val="Calibri"/>
        <family val="2"/>
        <scheme val="minor"/>
      </rPr>
      <t>Note For Fixing Appearance of Graph:</t>
    </r>
    <r>
      <rPr>
        <sz val="12"/>
        <color theme="1"/>
        <rFont val="Calibri"/>
        <family val="2"/>
        <scheme val="minor"/>
      </rPr>
      <t xml:space="preserve"> Sizing and Layout of the graph is left to auto since different sites will produce different discharges, heights and depths. However, by staying on this automatic growth pattern, the graph can sometimes become distorted where datapoints are clumped together while the rest of the graph is open. To fix this, follow these steps:
</t>
    </r>
    <r>
      <rPr>
        <b/>
        <sz val="12"/>
        <color theme="1"/>
        <rFont val="Calibri"/>
        <family val="2"/>
        <scheme val="minor"/>
      </rPr>
      <t>1</t>
    </r>
    <r>
      <rPr>
        <sz val="12"/>
        <color theme="1"/>
        <rFont val="Calibri"/>
        <family val="2"/>
        <scheme val="minor"/>
      </rPr>
      <t xml:space="preserve"> - Unprotect the sheet via the "Review" tab and selecting "Unprotect Sheet".
</t>
    </r>
    <r>
      <rPr>
        <b/>
        <sz val="12"/>
        <color theme="1"/>
        <rFont val="Calibri"/>
        <family val="2"/>
        <scheme val="minor"/>
      </rPr>
      <t>2</t>
    </r>
    <r>
      <rPr>
        <sz val="12"/>
        <color theme="1"/>
        <rFont val="Calibri"/>
        <family val="2"/>
        <scheme val="minor"/>
      </rPr>
      <t xml:space="preserve"> - Left-click on the x-axis where the number labels are to select the axis then right-click the axis.
</t>
    </r>
    <r>
      <rPr>
        <b/>
        <sz val="12"/>
        <color theme="1"/>
        <rFont val="Calibri"/>
        <family val="2"/>
        <scheme val="minor"/>
      </rPr>
      <t>3</t>
    </r>
    <r>
      <rPr>
        <sz val="12"/>
        <color theme="1"/>
        <rFont val="Calibri"/>
        <family val="2"/>
        <scheme val="minor"/>
      </rPr>
      <t xml:space="preserve"> - In the dialog box, select "Format Axis".
</t>
    </r>
    <r>
      <rPr>
        <b/>
        <sz val="12"/>
        <color theme="1"/>
        <rFont val="Calibri"/>
        <family val="2"/>
        <scheme val="minor"/>
      </rPr>
      <t>4</t>
    </r>
    <r>
      <rPr>
        <sz val="12"/>
        <color theme="1"/>
        <rFont val="Calibri"/>
        <family val="2"/>
        <scheme val="minor"/>
      </rPr>
      <t xml:space="preserve"> - In the new window, take note of "Minimum" and "Maximum" where you can decide the extent of the x-axis being shown in the graph.
</t>
    </r>
    <r>
      <rPr>
        <b/>
        <sz val="12"/>
        <color theme="1"/>
        <rFont val="Calibri"/>
        <family val="2"/>
        <scheme val="minor"/>
      </rPr>
      <t>5</t>
    </r>
    <r>
      <rPr>
        <sz val="12"/>
        <color theme="1"/>
        <rFont val="Calibri"/>
        <family val="2"/>
        <scheme val="minor"/>
      </rPr>
      <t xml:space="preserve"> - Choose the "Fixed" option under these categories and type in the desired range for each extent.
</t>
    </r>
    <r>
      <rPr>
        <b/>
        <sz val="12"/>
        <color theme="1"/>
        <rFont val="Calibri"/>
        <family val="2"/>
        <scheme val="minor"/>
      </rPr>
      <t>6</t>
    </r>
    <r>
      <rPr>
        <sz val="12"/>
        <color theme="1"/>
        <rFont val="Calibri"/>
        <family val="2"/>
        <scheme val="minor"/>
      </rPr>
      <t xml:space="preserve"> - Hit Close once you have the desired x-axis extent; repeat these steps for the y-axis.
</t>
    </r>
    <r>
      <rPr>
        <b/>
        <sz val="12"/>
        <color theme="1"/>
        <rFont val="Calibri"/>
        <family val="2"/>
        <scheme val="minor"/>
      </rPr>
      <t>7</t>
    </r>
    <r>
      <rPr>
        <sz val="12"/>
        <color theme="1"/>
        <rFont val="Calibri"/>
        <family val="2"/>
        <scheme val="minor"/>
      </rPr>
      <t xml:space="preserve"> - Once the graph displays the datapoints and trendline clearly, reprotect the sheet via the "Review" tab and selecting "Protect Sheet".</t>
    </r>
  </si>
  <si>
    <r>
      <rPr>
        <b/>
        <sz val="12"/>
        <color theme="1"/>
        <rFont val="Calibri"/>
        <family val="2"/>
        <scheme val="minor"/>
      </rPr>
      <t xml:space="preserve">Note For Fixing Appearance of Graph: </t>
    </r>
    <r>
      <rPr>
        <sz val="12"/>
        <color theme="1"/>
        <rFont val="Calibri"/>
        <family val="2"/>
        <scheme val="minor"/>
      </rPr>
      <t xml:space="preserve">Sizing and Layout of the graph is left to auto since different sites will produce different discharges, heights and depths. However, by staying on this automatic growth pattern, the graph can sometimes become distorted where datapoints are clumped together while the rest of the graph is open. To fix this, follow these steps:
</t>
    </r>
    <r>
      <rPr>
        <b/>
        <sz val="12"/>
        <color theme="1"/>
        <rFont val="Calibri"/>
        <family val="2"/>
        <scheme val="minor"/>
      </rPr>
      <t>1</t>
    </r>
    <r>
      <rPr>
        <sz val="12"/>
        <color theme="1"/>
        <rFont val="Calibri"/>
        <family val="2"/>
        <scheme val="minor"/>
      </rPr>
      <t xml:space="preserve"> - Unprotect the sheet via the "Review" tab and selecting "Unprotect Sheet".                                                                                                                 </t>
    </r>
    <r>
      <rPr>
        <b/>
        <sz val="12"/>
        <color theme="1"/>
        <rFont val="Calibri"/>
        <family val="2"/>
        <scheme val="minor"/>
      </rPr>
      <t>2</t>
    </r>
    <r>
      <rPr>
        <sz val="12"/>
        <color theme="1"/>
        <rFont val="Calibri"/>
        <family val="2"/>
        <scheme val="minor"/>
      </rPr>
      <t xml:space="preserve"> - Left-click on the x-axis where the number labels are to select the axis then right-click the axis.                                                                                  </t>
    </r>
    <r>
      <rPr>
        <b/>
        <sz val="12"/>
        <color theme="1"/>
        <rFont val="Calibri"/>
        <family val="2"/>
        <scheme val="minor"/>
      </rPr>
      <t>3</t>
    </r>
    <r>
      <rPr>
        <sz val="12"/>
        <color theme="1"/>
        <rFont val="Calibri"/>
        <family val="2"/>
        <scheme val="minor"/>
      </rPr>
      <t xml:space="preserve"> - In the dialog box, select "Format Axis".                                                                                                                                                                             </t>
    </r>
    <r>
      <rPr>
        <b/>
        <sz val="12"/>
        <color theme="1"/>
        <rFont val="Calibri"/>
        <family val="2"/>
        <scheme val="minor"/>
      </rPr>
      <t xml:space="preserve">4 </t>
    </r>
    <r>
      <rPr>
        <sz val="12"/>
        <color theme="1"/>
        <rFont val="Calibri"/>
        <family val="2"/>
        <scheme val="minor"/>
      </rPr>
      <t xml:space="preserve">- In the new window, take note of "Minimum" and "Maximum" where you can decide the extent of the x-axis being shown in the graph.
</t>
    </r>
    <r>
      <rPr>
        <b/>
        <sz val="12"/>
        <color theme="1"/>
        <rFont val="Calibri"/>
        <family val="2"/>
        <scheme val="minor"/>
      </rPr>
      <t>5</t>
    </r>
    <r>
      <rPr>
        <sz val="12"/>
        <color theme="1"/>
        <rFont val="Calibri"/>
        <family val="2"/>
        <scheme val="minor"/>
      </rPr>
      <t xml:space="preserve"> - Choose the "Fixed" option under these categories and type in the desired range for each extent.                                                                              </t>
    </r>
    <r>
      <rPr>
        <b/>
        <sz val="12"/>
        <color theme="1"/>
        <rFont val="Calibri"/>
        <family val="2"/>
        <scheme val="minor"/>
      </rPr>
      <t>6</t>
    </r>
    <r>
      <rPr>
        <sz val="12"/>
        <color theme="1"/>
        <rFont val="Calibri"/>
        <family val="2"/>
        <scheme val="minor"/>
      </rPr>
      <t xml:space="preserve"> - Hit Close once you have the desired x-axis extent; repeat these steps for the y-axis.                                                                                                   </t>
    </r>
    <r>
      <rPr>
        <b/>
        <sz val="12"/>
        <color theme="1"/>
        <rFont val="Calibri"/>
        <family val="2"/>
        <scheme val="minor"/>
      </rPr>
      <t>7</t>
    </r>
    <r>
      <rPr>
        <sz val="12"/>
        <color theme="1"/>
        <rFont val="Calibri"/>
        <family val="2"/>
        <scheme val="minor"/>
      </rPr>
      <t xml:space="preserve"> - Once the graph displays the datapoints and trendline clearly, reprotect the sheet via the "Review" tab and selecting "Protect Sheet".</t>
    </r>
  </si>
  <si>
    <r>
      <rPr>
        <b/>
        <sz val="12"/>
        <color theme="1"/>
        <rFont val="Calibri"/>
        <family val="2"/>
        <scheme val="minor"/>
      </rPr>
      <t>After Rating Curve Development:
1)</t>
    </r>
    <r>
      <rPr>
        <sz val="12"/>
        <color theme="1"/>
        <rFont val="Calibri"/>
        <family val="2"/>
        <scheme val="minor"/>
      </rPr>
      <t xml:space="preserve"> Enter either your measured staff gauge height (stage) or the sensor depth recorded by an installed depth sensor.
</t>
    </r>
    <r>
      <rPr>
        <b/>
        <sz val="12"/>
        <color theme="1"/>
        <rFont val="Calibri"/>
        <family val="2"/>
        <scheme val="minor"/>
      </rPr>
      <t>-- Note:</t>
    </r>
    <r>
      <rPr>
        <sz val="12"/>
        <color theme="1"/>
        <rFont val="Calibri"/>
        <family val="2"/>
        <scheme val="minor"/>
      </rPr>
      <t xml:space="preserve"> If you use the depth recorded by an installed depth sensor, you must also enter the offset between the sensor depth and the official stage on the staff gauge.
</t>
    </r>
    <r>
      <rPr>
        <b/>
        <sz val="12"/>
        <color theme="1"/>
        <rFont val="Calibri"/>
        <family val="2"/>
        <scheme val="minor"/>
      </rPr>
      <t xml:space="preserve">2) </t>
    </r>
    <r>
      <rPr>
        <sz val="12"/>
        <color theme="1"/>
        <rFont val="Calibri"/>
        <family val="2"/>
        <scheme val="minor"/>
      </rPr>
      <t xml:space="preserve">After entering data, the plot should show rating measurements you have taken in the past along with a star showing where the input stage falls on the line relative to those points.                                                                                         </t>
    </r>
    <r>
      <rPr>
        <b/>
        <sz val="12"/>
        <color theme="1"/>
        <rFont val="Calibri"/>
        <family val="2"/>
        <scheme val="minor"/>
      </rPr>
      <t>When Using:
1)</t>
    </r>
    <r>
      <rPr>
        <sz val="12"/>
        <color theme="1"/>
        <rFont val="Calibri"/>
        <family val="2"/>
        <scheme val="minor"/>
      </rPr>
      <t xml:space="preserve"> You can use the rating curve to infer discharge based on depth readings being provided by your sensor station.                                                                                  </t>
    </r>
    <r>
      <rPr>
        <b/>
        <sz val="12"/>
        <color theme="1"/>
        <rFont val="Calibri"/>
        <family val="2"/>
        <scheme val="minor"/>
      </rPr>
      <t>2)</t>
    </r>
    <r>
      <rPr>
        <sz val="12"/>
        <color theme="1"/>
        <rFont val="Calibri"/>
        <family val="2"/>
        <scheme val="minor"/>
      </rPr>
      <t xml:space="preserve"> This data can be used for knowing discharge at distinct points in time or over a period of time based on the real-time sensor station data.
</t>
    </r>
    <r>
      <rPr>
        <b/>
        <sz val="12"/>
        <color theme="1"/>
        <rFont val="Calibri"/>
        <family val="2"/>
        <scheme val="minor"/>
      </rPr>
      <t>3)</t>
    </r>
    <r>
      <rPr>
        <sz val="12"/>
        <color theme="1"/>
        <rFont val="Calibri"/>
        <family val="2"/>
        <scheme val="minor"/>
      </rPr>
      <t xml:space="preserve"> Remember to do supplemental discharge event measurements from time-to-time to maintain an accurate curve.
</t>
    </r>
    <r>
      <rPr>
        <b/>
        <sz val="12"/>
        <color theme="1"/>
        <rFont val="Calibri"/>
        <family val="2"/>
        <scheme val="minor"/>
      </rPr>
      <t>4)</t>
    </r>
    <r>
      <rPr>
        <sz val="12"/>
        <color theme="1"/>
        <rFont val="Calibri"/>
        <family val="2"/>
        <scheme val="minor"/>
      </rPr>
      <t xml:space="preserve"> Monitor and check depth probe at sensor station when visiting to ensure accurate data collecting.</t>
    </r>
  </si>
  <si>
    <r>
      <rPr>
        <b/>
        <sz val="12"/>
        <color theme="1"/>
        <rFont val="Calibri"/>
        <family val="2"/>
        <scheme val="minor"/>
      </rPr>
      <t>Note For Getting the Discharge Rating Curve Equation:</t>
    </r>
    <r>
      <rPr>
        <sz val="12"/>
        <color theme="1"/>
        <rFont val="Calibri"/>
        <family val="2"/>
        <scheme val="minor"/>
      </rPr>
      <t xml:space="preserve"> When you are ready to fill out the Load Calculator:
</t>
    </r>
    <r>
      <rPr>
        <b/>
        <sz val="12"/>
        <color theme="1"/>
        <rFont val="Calibri"/>
        <family val="2"/>
        <scheme val="minor"/>
      </rPr>
      <t>1</t>
    </r>
    <r>
      <rPr>
        <sz val="12"/>
        <color theme="1"/>
        <rFont val="Calibri"/>
        <family val="2"/>
        <scheme val="minor"/>
      </rPr>
      <t xml:space="preserve"> - Take note of the </t>
    </r>
    <r>
      <rPr>
        <i/>
        <sz val="12"/>
        <color theme="1"/>
        <rFont val="Calibri"/>
        <family val="2"/>
        <scheme val="minor"/>
      </rPr>
      <t xml:space="preserve">green </t>
    </r>
    <r>
      <rPr>
        <sz val="12"/>
        <color theme="1"/>
        <rFont val="Calibri"/>
        <family val="2"/>
        <scheme val="minor"/>
      </rPr>
      <t xml:space="preserve">equation under the title "Rating Equation - Discharge to Stage".
</t>
    </r>
    <r>
      <rPr>
        <b/>
        <sz val="12"/>
        <color theme="1"/>
        <rFont val="Calibri"/>
        <family val="2"/>
        <scheme val="minor"/>
      </rPr>
      <t>2</t>
    </r>
    <r>
      <rPr>
        <sz val="12"/>
        <color theme="1"/>
        <rFont val="Calibri"/>
        <family val="2"/>
        <scheme val="minor"/>
      </rPr>
      <t xml:space="preserve"> - This will be the equation you will manually enter into the "Load Calculator" workbook to help calculate discharge.
</t>
    </r>
    <r>
      <rPr>
        <b/>
        <sz val="12"/>
        <color theme="1"/>
        <rFont val="Calibri"/>
        <family val="2"/>
        <scheme val="minor"/>
      </rPr>
      <t>3</t>
    </r>
    <r>
      <rPr>
        <sz val="12"/>
        <color theme="1"/>
        <rFont val="Calibri"/>
        <family val="2"/>
        <scheme val="minor"/>
      </rPr>
      <t xml:space="preserve"> - Be sure to either fill out or delete any blank "Discharge Event" worksheets, otherwise the equation will not appear. 
</t>
    </r>
    <r>
      <rPr>
        <b/>
        <sz val="12"/>
        <color theme="1"/>
        <rFont val="Calibri"/>
        <family val="2"/>
        <scheme val="minor"/>
      </rPr>
      <t xml:space="preserve">4 </t>
    </r>
    <r>
      <rPr>
        <sz val="12"/>
        <color theme="1"/>
        <rFont val="Calibri"/>
        <family val="2"/>
        <scheme val="minor"/>
      </rPr>
      <t xml:space="preserve">- ALL Discharge Events require a staff guage height and a sensor depth in order for the offset to properly calculate.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</si>
</sst>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0.000"/>
    <numFmt numFmtId="166" formatCode="[$-409]h:mm\ AM/PM;@"/>
  </numFmts>
  <fonts count="46" x14ac:knownFonts="1">
    <font>
      <sz val="11"/>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b/>
      <sz val="12"/>
      <color indexed="8"/>
      <name val="Calibri"/>
      <family val="2"/>
    </font>
    <font>
      <sz val="12"/>
      <color indexed="8"/>
      <name val="Calibri"/>
      <family val="2"/>
    </font>
    <font>
      <b/>
      <sz val="16"/>
      <color theme="1"/>
      <name val="Calibri"/>
      <family val="2"/>
      <scheme val="minor"/>
    </font>
    <font>
      <b/>
      <sz val="11"/>
      <color theme="1"/>
      <name val="Calibri"/>
      <family val="2"/>
      <scheme val="minor"/>
    </font>
    <font>
      <b/>
      <sz val="10"/>
      <color theme="1"/>
      <name val="Calibri"/>
      <family val="2"/>
      <scheme val="minor"/>
    </font>
    <font>
      <sz val="11"/>
      <color indexed="81"/>
      <name val="Tahoma"/>
      <family val="2"/>
    </font>
    <font>
      <i/>
      <sz val="10"/>
      <color rgb="FF0070C0"/>
      <name val="Calibri"/>
      <family val="2"/>
      <scheme val="minor"/>
    </font>
    <font>
      <b/>
      <i/>
      <sz val="12"/>
      <color theme="1"/>
      <name val="Calibri"/>
      <family val="2"/>
      <scheme val="minor"/>
    </font>
    <font>
      <b/>
      <i/>
      <sz val="14"/>
      <color rgb="FF00B050"/>
      <name val="Calibri"/>
      <family val="2"/>
      <scheme val="minor"/>
    </font>
    <font>
      <i/>
      <sz val="12"/>
      <color rgb="FF00B050"/>
      <name val="Calibri"/>
      <family val="2"/>
      <scheme val="minor"/>
    </font>
    <font>
      <b/>
      <vertAlign val="superscript"/>
      <sz val="12"/>
      <color theme="1"/>
      <name val="Calibri"/>
      <family val="2"/>
      <scheme val="minor"/>
    </font>
    <font>
      <vertAlign val="superscript"/>
      <sz val="12"/>
      <color theme="1"/>
      <name val="Calibri"/>
      <family val="2"/>
      <scheme val="minor"/>
    </font>
    <font>
      <sz val="12"/>
      <name val="Calibri"/>
      <family val="2"/>
      <scheme val="minor"/>
    </font>
    <font>
      <b/>
      <i/>
      <sz val="16"/>
      <color theme="1"/>
      <name val="Calibri"/>
      <family val="2"/>
      <scheme val="minor"/>
    </font>
    <font>
      <b/>
      <sz val="12"/>
      <color rgb="FF00B050"/>
      <name val="Calibri"/>
      <family val="2"/>
      <scheme val="minor"/>
    </font>
    <font>
      <b/>
      <vertAlign val="superscript"/>
      <sz val="12"/>
      <color rgb="FF00B050"/>
      <name val="Calibri"/>
      <family val="2"/>
      <scheme val="minor"/>
    </font>
    <font>
      <b/>
      <sz val="18"/>
      <color theme="1"/>
      <name val="Calibri"/>
      <family val="2"/>
      <scheme val="minor"/>
    </font>
    <font>
      <i/>
      <sz val="10"/>
      <color rgb="FF00B050"/>
      <name val="Calibri"/>
      <family val="2"/>
      <scheme val="minor"/>
    </font>
    <font>
      <b/>
      <sz val="12"/>
      <name val="Calibri"/>
      <family val="2"/>
    </font>
    <font>
      <b/>
      <sz val="12"/>
      <name val="Calibri"/>
      <family val="2"/>
      <scheme val="minor"/>
    </font>
    <font>
      <b/>
      <vertAlign val="superscript"/>
      <sz val="12"/>
      <name val="Calibri"/>
      <family val="2"/>
      <scheme val="minor"/>
    </font>
    <font>
      <b/>
      <sz val="22"/>
      <color rgb="FF000000"/>
      <name val="Calibri"/>
      <family val="2"/>
    </font>
    <font>
      <b/>
      <sz val="14"/>
      <color theme="1"/>
      <name val="Calibri"/>
      <family val="2"/>
      <scheme val="minor"/>
    </font>
    <font>
      <i/>
      <sz val="12"/>
      <color theme="1"/>
      <name val="Calibri"/>
      <family val="2"/>
      <scheme val="minor"/>
    </font>
    <font>
      <sz val="18"/>
      <color theme="1"/>
      <name val="Calibri"/>
      <family val="2"/>
      <scheme val="minor"/>
    </font>
    <font>
      <i/>
      <sz val="18"/>
      <color theme="0" tint="-0.499984740745262"/>
      <name val="Calibri"/>
      <family val="2"/>
      <scheme val="minor"/>
    </font>
    <font>
      <sz val="14"/>
      <color theme="1"/>
      <name val="Calibri"/>
      <family val="2"/>
      <scheme val="minor"/>
    </font>
    <font>
      <b/>
      <i/>
      <sz val="18"/>
      <color rgb="FF00B050"/>
      <name val="Calibri"/>
      <family val="2"/>
      <scheme val="minor"/>
    </font>
    <font>
      <b/>
      <sz val="18"/>
      <color rgb="FF0070C0"/>
      <name val="Calibri"/>
      <family val="2"/>
      <scheme val="minor"/>
    </font>
    <font>
      <b/>
      <vertAlign val="superscript"/>
      <sz val="18"/>
      <color rgb="FF0070C0"/>
      <name val="Calibri"/>
      <family val="2"/>
      <scheme val="minor"/>
    </font>
    <font>
      <b/>
      <i/>
      <sz val="12"/>
      <color rgb="FF00B050"/>
      <name val="Calibri"/>
      <family val="2"/>
      <scheme val="minor"/>
    </font>
    <font>
      <sz val="8"/>
      <color indexed="81"/>
      <name val="Tahoma"/>
      <family val="2"/>
    </font>
    <font>
      <b/>
      <sz val="8"/>
      <color indexed="81"/>
      <name val="Tahoma"/>
      <family val="2"/>
    </font>
    <font>
      <b/>
      <sz val="8"/>
      <color theme="1"/>
      <name val="Calibri"/>
      <family val="2"/>
      <scheme val="minor"/>
    </font>
    <font>
      <sz val="8"/>
      <color theme="1"/>
      <name val="Calibri"/>
      <family val="2"/>
      <scheme val="minor"/>
    </font>
    <font>
      <b/>
      <vertAlign val="superscript"/>
      <sz val="8"/>
      <color theme="1"/>
      <name val="Calibri"/>
      <family val="2"/>
      <scheme val="minor"/>
    </font>
    <font>
      <sz val="11"/>
      <color rgb="FF00B050"/>
      <name val="Calibri"/>
      <family val="2"/>
      <scheme val="minor"/>
    </font>
    <font>
      <i/>
      <sz val="12"/>
      <name val="Calibri"/>
      <family val="2"/>
      <scheme val="minor"/>
    </font>
    <font>
      <sz val="12"/>
      <color rgb="FF00B050"/>
      <name val="Calibri"/>
      <family val="2"/>
      <scheme val="minor"/>
    </font>
    <font>
      <i/>
      <sz val="14"/>
      <name val="Calibri"/>
      <family val="2"/>
      <scheme val="minor"/>
    </font>
    <font>
      <b/>
      <sz val="24"/>
      <color theme="1"/>
      <name val="Calibri"/>
      <family val="2"/>
      <scheme val="minor"/>
    </font>
    <font>
      <sz val="12"/>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D9D9D9"/>
        <bgColor indexed="64"/>
      </patternFill>
    </fill>
    <fill>
      <patternFill patternType="solid">
        <fgColor theme="0"/>
        <bgColor indexed="64"/>
      </patternFill>
    </fill>
  </fills>
  <borders count="45">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medium">
        <color indexed="64"/>
      </right>
      <top style="double">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theme="4" tint="0.39997558519241921"/>
      </top>
      <bottom/>
      <diagonal/>
    </border>
    <border>
      <left style="thin">
        <color indexed="64"/>
      </left>
      <right/>
      <top style="thin">
        <color theme="4" tint="0.39997558519241921"/>
      </top>
      <bottom/>
      <diagonal/>
    </border>
    <border>
      <left style="thin">
        <color indexed="64"/>
      </left>
      <right style="medium">
        <color indexed="64"/>
      </right>
      <top style="thin">
        <color theme="4" tint="0.3999755851924192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indexed="64"/>
      </top>
      <bottom/>
      <diagonal/>
    </border>
    <border>
      <left/>
      <right style="medium">
        <color auto="1"/>
      </right>
      <top style="double">
        <color indexed="64"/>
      </top>
      <bottom/>
      <diagonal/>
    </border>
    <border>
      <left style="medium">
        <color auto="1"/>
      </left>
      <right/>
      <top/>
      <bottom/>
      <diagonal/>
    </border>
    <border>
      <left/>
      <right style="medium">
        <color auto="1"/>
      </right>
      <top/>
      <bottom/>
      <diagonal/>
    </border>
    <border>
      <left/>
      <right/>
      <top/>
      <bottom style="double">
        <color indexed="64"/>
      </bottom>
      <diagonal/>
    </border>
    <border>
      <left style="medium">
        <color indexed="64"/>
      </left>
      <right/>
      <top/>
      <bottom style="double">
        <color indexed="64"/>
      </bottom>
      <diagonal/>
    </border>
    <border>
      <left/>
      <right style="medium">
        <color auto="1"/>
      </right>
      <top/>
      <bottom style="double">
        <color indexed="64"/>
      </bottom>
      <diagonal/>
    </border>
    <border>
      <left style="medium">
        <color indexed="64"/>
      </left>
      <right style="medium">
        <color indexed="64"/>
      </right>
      <top/>
      <bottom style="double">
        <color indexed="64"/>
      </bottom>
      <diagonal/>
    </border>
  </borders>
  <cellStyleXfs count="1">
    <xf numFmtId="0" fontId="0" fillId="0" borderId="0"/>
  </cellStyleXfs>
  <cellXfs count="204">
    <xf numFmtId="0" fontId="0" fillId="0" borderId="0" xfId="0"/>
    <xf numFmtId="0" fontId="0" fillId="0" borderId="6" xfId="0"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1" fillId="0" borderId="11" xfId="0" applyFont="1" applyFill="1" applyBorder="1" applyAlignment="1">
      <alignment wrapText="1"/>
    </xf>
    <xf numFmtId="0" fontId="1" fillId="0" borderId="12" xfId="0" applyFont="1" applyFill="1" applyBorder="1" applyAlignment="1">
      <alignment wrapText="1"/>
    </xf>
    <xf numFmtId="0" fontId="1" fillId="0" borderId="10" xfId="0" applyFont="1" applyFill="1" applyBorder="1" applyAlignment="1">
      <alignment horizontal="left" wrapText="1"/>
    </xf>
    <xf numFmtId="0" fontId="1" fillId="0" borderId="10" xfId="0" applyFont="1" applyFill="1" applyBorder="1" applyAlignment="1">
      <alignment wrapText="1"/>
    </xf>
    <xf numFmtId="0" fontId="20" fillId="2" borderId="0" xfId="0" applyFont="1" applyFill="1" applyAlignment="1">
      <alignment horizontal="left"/>
    </xf>
    <xf numFmtId="0" fontId="0" fillId="2" borderId="0" xfId="0" applyFill="1"/>
    <xf numFmtId="14" fontId="1" fillId="2" borderId="0" xfId="0" applyNumberFormat="1" applyFont="1" applyFill="1" applyAlignment="1">
      <alignment horizontal="center"/>
    </xf>
    <xf numFmtId="164" fontId="1" fillId="2" borderId="0" xfId="0" applyNumberFormat="1" applyFont="1" applyFill="1" applyAlignment="1">
      <alignment horizontal="center"/>
    </xf>
    <xf numFmtId="165" fontId="1" fillId="2" borderId="0" xfId="0" applyNumberFormat="1" applyFont="1" applyFill="1" applyAlignment="1">
      <alignment horizontal="center"/>
    </xf>
    <xf numFmtId="2" fontId="1" fillId="2" borderId="0" xfId="0" applyNumberFormat="1" applyFont="1" applyFill="1" applyAlignment="1">
      <alignment horizontal="center"/>
    </xf>
    <xf numFmtId="0" fontId="1" fillId="2" borderId="0" xfId="0" applyFont="1" applyFill="1"/>
    <xf numFmtId="0" fontId="0" fillId="2" borderId="0" xfId="0" applyFill="1" applyProtection="1"/>
    <xf numFmtId="0" fontId="0" fillId="2" borderId="0" xfId="0" applyFill="1" applyBorder="1" applyProtection="1"/>
    <xf numFmtId="0" fontId="6" fillId="2" borderId="0" xfId="0" applyFont="1" applyFill="1" applyBorder="1" applyAlignment="1" applyProtection="1">
      <alignment horizontal="center"/>
    </xf>
    <xf numFmtId="0" fontId="6" fillId="2" borderId="0" xfId="0" applyFont="1" applyFill="1" applyAlignment="1" applyProtection="1"/>
    <xf numFmtId="0" fontId="6" fillId="2" borderId="0" xfId="0" applyFont="1" applyFill="1" applyBorder="1" applyAlignment="1" applyProtection="1">
      <alignment horizontal="center" vertical="center"/>
    </xf>
    <xf numFmtId="0" fontId="1" fillId="2" borderId="0" xfId="0" applyFont="1" applyFill="1" applyProtection="1"/>
    <xf numFmtId="0" fontId="5" fillId="2" borderId="0" xfId="0" applyFont="1" applyFill="1" applyBorder="1" applyAlignment="1" applyProtection="1">
      <alignment horizontal="right"/>
    </xf>
    <xf numFmtId="0" fontId="3" fillId="2" borderId="0" xfId="0" applyFont="1" applyFill="1" applyBorder="1" applyAlignment="1" applyProtection="1">
      <alignment horizontal="center" wrapText="1"/>
    </xf>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3" fillId="2" borderId="0" xfId="0" applyFont="1" applyFill="1" applyAlignment="1" applyProtection="1">
      <alignment horizontal="right"/>
    </xf>
    <xf numFmtId="0" fontId="8" fillId="2" borderId="0" xfId="0" applyFont="1" applyFill="1" applyBorder="1" applyAlignment="1" applyProtection="1">
      <alignment wrapText="1"/>
    </xf>
    <xf numFmtId="0" fontId="5"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2" fillId="2" borderId="0" xfId="0" applyFont="1" applyFill="1" applyBorder="1" applyAlignment="1" applyProtection="1">
      <alignment horizontal="right"/>
    </xf>
    <xf numFmtId="0" fontId="5" fillId="2" borderId="1"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1" xfId="0" applyFont="1" applyFill="1" applyBorder="1" applyAlignment="1" applyProtection="1">
      <alignment horizontal="left" wrapText="1"/>
    </xf>
    <xf numFmtId="0" fontId="1" fillId="2" borderId="0" xfId="0" applyFont="1" applyFill="1" applyBorder="1" applyProtection="1"/>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 fillId="2" borderId="0" xfId="0" applyFont="1" applyFill="1" applyBorder="1" applyAlignment="1" applyProtection="1">
      <alignment wrapText="1"/>
    </xf>
    <xf numFmtId="0" fontId="2" fillId="2" borderId="0" xfId="0" applyFont="1" applyFill="1" applyBorder="1" applyAlignment="1" applyProtection="1">
      <alignment wrapText="1"/>
    </xf>
    <xf numFmtId="0" fontId="1"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2" borderId="0" xfId="0" applyFill="1" applyBorder="1" applyAlignment="1" applyProtection="1">
      <alignment horizontal="center" wrapText="1"/>
    </xf>
    <xf numFmtId="2" fontId="13"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wrapText="1"/>
    </xf>
    <xf numFmtId="0" fontId="1" fillId="2" borderId="0" xfId="0" applyFont="1" applyFill="1" applyBorder="1" applyAlignment="1" applyProtection="1"/>
    <xf numFmtId="0" fontId="10" fillId="2" borderId="0" xfId="0" applyFont="1" applyFill="1" applyBorder="1" applyAlignment="1" applyProtection="1">
      <alignment horizontal="center"/>
    </xf>
    <xf numFmtId="0" fontId="2" fillId="2" borderId="0" xfId="0" applyFont="1" applyFill="1" applyBorder="1" applyAlignment="1" applyProtection="1">
      <alignment horizontal="left"/>
    </xf>
    <xf numFmtId="2" fontId="12" fillId="3" borderId="6" xfId="0" applyNumberFormat="1" applyFont="1" applyFill="1" applyBorder="1" applyAlignment="1" applyProtection="1">
      <alignment horizontal="center"/>
    </xf>
    <xf numFmtId="2" fontId="13" fillId="3" borderId="9" xfId="0" applyNumberFormat="1" applyFont="1" applyFill="1" applyBorder="1" applyAlignment="1" applyProtection="1">
      <alignment horizontal="center"/>
    </xf>
    <xf numFmtId="2" fontId="13" fillId="3" borderId="6" xfId="0" applyNumberFormat="1" applyFont="1" applyFill="1" applyBorder="1" applyAlignment="1" applyProtection="1">
      <alignment horizontal="center"/>
    </xf>
    <xf numFmtId="0" fontId="4" fillId="2" borderId="0" xfId="0"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Alignment="1" applyProtection="1">
      <alignment wrapText="1"/>
    </xf>
    <xf numFmtId="0" fontId="13" fillId="3" borderId="20" xfId="0" applyFont="1" applyFill="1" applyBorder="1" applyAlignment="1" applyProtection="1">
      <alignment horizontal="center"/>
    </xf>
    <xf numFmtId="2" fontId="13" fillId="3" borderId="21" xfId="0" applyNumberFormat="1" applyFont="1" applyFill="1" applyBorder="1" applyAlignment="1" applyProtection="1">
      <alignment horizontal="center"/>
    </xf>
    <xf numFmtId="2" fontId="13" fillId="3" borderId="22" xfId="0" applyNumberFormat="1" applyFont="1" applyFill="1" applyBorder="1" applyAlignment="1" applyProtection="1">
      <alignment horizontal="center"/>
    </xf>
    <xf numFmtId="0" fontId="22" fillId="2" borderId="4" xfId="0" applyFont="1" applyFill="1" applyBorder="1" applyAlignment="1">
      <alignment horizontal="center" wrapText="1"/>
    </xf>
    <xf numFmtId="0" fontId="21" fillId="3" borderId="14" xfId="0" applyFont="1" applyFill="1" applyBorder="1" applyAlignment="1">
      <alignment horizontal="center" vertical="center" wrapText="1"/>
    </xf>
    <xf numFmtId="0" fontId="21" fillId="3" borderId="25" xfId="0" applyFont="1" applyFill="1" applyBorder="1" applyAlignment="1">
      <alignment horizontal="center"/>
    </xf>
    <xf numFmtId="0" fontId="21" fillId="3" borderId="26" xfId="0" applyFont="1" applyFill="1" applyBorder="1" applyAlignment="1">
      <alignment horizontal="center"/>
    </xf>
    <xf numFmtId="0" fontId="21" fillId="3" borderId="27" xfId="0" applyFont="1" applyFill="1" applyBorder="1" applyAlignment="1">
      <alignment horizontal="center" wrapText="1"/>
    </xf>
    <xf numFmtId="0" fontId="21" fillId="3" borderId="28" xfId="0" applyFont="1" applyFill="1" applyBorder="1" applyAlignment="1">
      <alignment horizontal="center"/>
    </xf>
    <xf numFmtId="0" fontId="21" fillId="3" borderId="19" xfId="0" applyFont="1" applyFill="1" applyBorder="1" applyAlignment="1">
      <alignment horizontal="center"/>
    </xf>
    <xf numFmtId="0" fontId="21" fillId="3" borderId="29" xfId="0" applyFont="1" applyFill="1" applyBorder="1" applyAlignment="1">
      <alignment horizontal="center" wrapText="1"/>
    </xf>
    <xf numFmtId="0" fontId="21" fillId="3" borderId="30" xfId="0" applyFont="1" applyFill="1" applyBorder="1" applyAlignment="1">
      <alignment horizontal="center"/>
    </xf>
    <xf numFmtId="0" fontId="21" fillId="3" borderId="3" xfId="0" applyFont="1" applyFill="1" applyBorder="1" applyAlignment="1">
      <alignment horizontal="center"/>
    </xf>
    <xf numFmtId="0" fontId="21" fillId="3" borderId="29" xfId="0" applyFont="1" applyFill="1" applyBorder="1" applyAlignment="1">
      <alignment horizontal="center"/>
    </xf>
    <xf numFmtId="0" fontId="21" fillId="3" borderId="27" xfId="0" applyFont="1" applyFill="1" applyBorder="1" applyAlignment="1">
      <alignment horizontal="center"/>
    </xf>
    <xf numFmtId="0" fontId="11" fillId="2" borderId="0" xfId="0" applyFont="1" applyFill="1" applyAlignment="1" applyProtection="1">
      <alignment horizontal="center"/>
    </xf>
    <xf numFmtId="0" fontId="6"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3" fillId="2" borderId="0" xfId="0" applyFont="1" applyFill="1" applyBorder="1" applyAlignment="1" applyProtection="1">
      <alignment horizontal="right" wrapText="1"/>
    </xf>
    <xf numFmtId="0" fontId="23" fillId="2" borderId="4" xfId="0" applyFont="1" applyFill="1" applyBorder="1" applyAlignment="1">
      <alignment horizontal="center" wrapText="1"/>
    </xf>
    <xf numFmtId="0" fontId="1" fillId="0" borderId="8" xfId="0" applyFont="1" applyFill="1" applyBorder="1" applyAlignment="1" applyProtection="1">
      <alignment wrapText="1"/>
      <protection locked="0"/>
    </xf>
    <xf numFmtId="0" fontId="12" fillId="4" borderId="34" xfId="0" applyFont="1" applyFill="1" applyBorder="1"/>
    <xf numFmtId="0" fontId="12" fillId="4" borderId="35" xfId="0" applyFont="1" applyFill="1" applyBorder="1"/>
    <xf numFmtId="0" fontId="27" fillId="0" borderId="10" xfId="0" applyFont="1" applyFill="1" applyBorder="1" applyAlignment="1">
      <alignment horizontal="left" wrapText="1"/>
    </xf>
    <xf numFmtId="0" fontId="28" fillId="2" borderId="0" xfId="0" applyFont="1" applyFill="1" applyAlignment="1" applyProtection="1">
      <alignment horizontal="right"/>
    </xf>
    <xf numFmtId="0" fontId="1" fillId="2" borderId="0" xfId="0" applyFont="1" applyFill="1" applyAlignment="1" applyProtection="1">
      <alignment horizontal="right"/>
    </xf>
    <xf numFmtId="0" fontId="1" fillId="2" borderId="0" xfId="0" applyFont="1" applyFill="1" applyAlignment="1" applyProtection="1">
      <alignment horizontal="center"/>
    </xf>
    <xf numFmtId="0" fontId="30" fillId="2" borderId="0" xfId="0" applyFont="1" applyFill="1" applyAlignment="1" applyProtection="1">
      <alignment horizontal="right"/>
    </xf>
    <xf numFmtId="0" fontId="32" fillId="2" borderId="0" xfId="0" applyFont="1" applyFill="1" applyAlignment="1" applyProtection="1">
      <alignment horizontal="right"/>
    </xf>
    <xf numFmtId="0" fontId="1" fillId="0" borderId="11" xfId="0" applyFont="1" applyFill="1" applyBorder="1" applyAlignment="1">
      <alignment horizontal="left" wrapText="1"/>
    </xf>
    <xf numFmtId="165" fontId="31" fillId="4" borderId="6" xfId="0" applyNumberFormat="1" applyFont="1" applyFill="1" applyBorder="1" applyAlignment="1" applyProtection="1">
      <alignment horizontal="center"/>
    </xf>
    <xf numFmtId="165" fontId="12" fillId="4" borderId="35" xfId="0" applyNumberFormat="1" applyFont="1" applyFill="1" applyBorder="1"/>
    <xf numFmtId="165" fontId="12" fillId="4" borderId="36" xfId="0" applyNumberFormat="1" applyFont="1" applyFill="1" applyBorder="1"/>
    <xf numFmtId="165" fontId="28" fillId="0" borderId="6" xfId="0" applyNumberFormat="1" applyFont="1" applyFill="1" applyBorder="1" applyAlignment="1" applyProtection="1">
      <alignment horizontal="center"/>
      <protection locked="0"/>
    </xf>
    <xf numFmtId="165" fontId="29" fillId="0" borderId="9" xfId="0" applyNumberFormat="1" applyFont="1" applyFill="1" applyBorder="1" applyAlignment="1" applyProtection="1">
      <alignment horizontal="center"/>
      <protection locked="0"/>
    </xf>
    <xf numFmtId="0" fontId="3" fillId="2" borderId="0" xfId="0" applyFont="1" applyFill="1" applyBorder="1" applyAlignment="1" applyProtection="1">
      <alignment horizontal="right"/>
    </xf>
    <xf numFmtId="0" fontId="3" fillId="2" borderId="0" xfId="0" applyFont="1" applyFill="1" applyBorder="1" applyAlignment="1" applyProtection="1">
      <alignment horizontal="center" vertical="center" textRotation="90" wrapText="1"/>
    </xf>
    <xf numFmtId="0" fontId="1" fillId="0" borderId="10" xfId="0" applyFont="1" applyFill="1" applyBorder="1" applyAlignment="1" applyProtection="1">
      <alignment wrapText="1"/>
      <protection locked="0"/>
    </xf>
    <xf numFmtId="0" fontId="1" fillId="2" borderId="0" xfId="0" applyFont="1" applyFill="1" applyBorder="1" applyAlignment="1" applyProtection="1">
      <alignment horizontal="center"/>
      <protection locked="0"/>
    </xf>
    <xf numFmtId="0" fontId="0" fillId="2" borderId="0" xfId="0" applyFill="1" applyBorder="1" applyAlignment="1" applyProtection="1"/>
    <xf numFmtId="2" fontId="40" fillId="3" borderId="6" xfId="0" applyNumberFormat="1" applyFont="1" applyFill="1" applyBorder="1" applyProtection="1"/>
    <xf numFmtId="2" fontId="41" fillId="3" borderId="7" xfId="0" applyNumberFormat="1" applyFont="1" applyFill="1" applyBorder="1" applyAlignment="1" applyProtection="1">
      <alignment horizontal="center"/>
    </xf>
    <xf numFmtId="2" fontId="41" fillId="3" borderId="6" xfId="0" applyNumberFormat="1" applyFont="1" applyFill="1" applyBorder="1" applyAlignment="1" applyProtection="1">
      <alignment horizontal="center"/>
    </xf>
    <xf numFmtId="2" fontId="43" fillId="3" borderId="6" xfId="0" applyNumberFormat="1" applyFont="1" applyFill="1" applyBorder="1" applyAlignment="1" applyProtection="1">
      <alignment horizontal="center"/>
    </xf>
    <xf numFmtId="0" fontId="38" fillId="2" borderId="0" xfId="0" applyFont="1" applyFill="1" applyAlignment="1" applyProtection="1">
      <alignment horizontal="left" vertical="top" wrapText="1"/>
    </xf>
    <xf numFmtId="0" fontId="1" fillId="2" borderId="0" xfId="0" applyFont="1" applyFill="1" applyAlignment="1" applyProtection="1">
      <alignment vertical="top" wrapText="1"/>
    </xf>
    <xf numFmtId="0" fontId="20" fillId="2" borderId="0" xfId="0" applyFont="1" applyFill="1" applyProtection="1"/>
    <xf numFmtId="0" fontId="38" fillId="2" borderId="0" xfId="0" applyFont="1" applyFill="1" applyAlignment="1" applyProtection="1">
      <alignment vertical="top"/>
    </xf>
    <xf numFmtId="0" fontId="28" fillId="2" borderId="0" xfId="0" applyFont="1" applyFill="1" applyAlignment="1" applyProtection="1">
      <alignment horizontal="center" vertical="center"/>
    </xf>
    <xf numFmtId="0" fontId="3" fillId="2" borderId="0" xfId="0" applyFont="1" applyFill="1" applyAlignment="1">
      <alignment vertical="top" wrapText="1"/>
    </xf>
    <xf numFmtId="0" fontId="1" fillId="2" borderId="0" xfId="0" applyFont="1" applyFill="1" applyBorder="1" applyAlignment="1" applyProtection="1">
      <alignment wrapText="1"/>
      <protection locked="0"/>
    </xf>
    <xf numFmtId="0" fontId="5" fillId="2" borderId="0" xfId="0" applyFont="1" applyFill="1" applyBorder="1" applyAlignment="1" applyProtection="1">
      <alignment horizontal="right" vertical="top"/>
    </xf>
    <xf numFmtId="15" fontId="5" fillId="2" borderId="0" xfId="0" applyNumberFormat="1" applyFont="1" applyFill="1" applyBorder="1" applyAlignment="1" applyProtection="1">
      <alignment horizontal="right" vertical="top"/>
    </xf>
    <xf numFmtId="0" fontId="1" fillId="0" borderId="11" xfId="0" applyFont="1" applyFill="1" applyBorder="1" applyAlignment="1">
      <alignment vertical="center" wrapText="1"/>
    </xf>
    <xf numFmtId="14" fontId="1" fillId="2" borderId="0" xfId="0" applyNumberFormat="1" applyFont="1" applyFill="1"/>
    <xf numFmtId="164" fontId="1" fillId="2" borderId="0" xfId="0" applyNumberFormat="1" applyFont="1" applyFill="1"/>
    <xf numFmtId="165" fontId="43" fillId="3" borderId="6" xfId="0" applyNumberFormat="1" applyFont="1" applyFill="1" applyBorder="1" applyAlignment="1" applyProtection="1">
      <alignment horizontal="center"/>
    </xf>
    <xf numFmtId="0" fontId="1" fillId="2" borderId="0" xfId="0" applyFont="1" applyFill="1" applyBorder="1"/>
    <xf numFmtId="1" fontId="28" fillId="0" borderId="7" xfId="0" applyNumberFormat="1"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0" fontId="37" fillId="2" borderId="0" xfId="0" applyFont="1" applyFill="1" applyBorder="1" applyAlignment="1" applyProtection="1"/>
    <xf numFmtId="0" fontId="42" fillId="2" borderId="0" xfId="0" applyFont="1" applyFill="1" applyBorder="1" applyAlignment="1" applyProtection="1">
      <alignment horizontal="center"/>
      <protection locked="0"/>
    </xf>
    <xf numFmtId="2" fontId="16" fillId="0" borderId="6" xfId="0" applyNumberFormat="1" applyFont="1" applyFill="1" applyBorder="1" applyAlignment="1" applyProtection="1">
      <alignment horizontal="center"/>
      <protection locked="0"/>
    </xf>
    <xf numFmtId="2" fontId="16" fillId="3" borderId="12" xfId="0"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14" fontId="1" fillId="0" borderId="16" xfId="0" applyNumberFormat="1" applyFont="1" applyFill="1" applyBorder="1" applyAlignment="1" applyProtection="1">
      <alignment horizontal="center"/>
      <protection locked="0"/>
    </xf>
    <xf numFmtId="166" fontId="1" fillId="0" borderId="8" xfId="0" applyNumberFormat="1" applyFont="1" applyFill="1" applyBorder="1" applyAlignment="1" applyProtection="1">
      <alignment horizontal="center"/>
      <protection locked="0"/>
    </xf>
    <xf numFmtId="166" fontId="1" fillId="0" borderId="17" xfId="0" applyNumberFormat="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6" borderId="44" xfId="0" applyFont="1" applyFill="1" applyBorder="1" applyAlignment="1" applyProtection="1">
      <alignment horizontal="center"/>
      <protection locked="0"/>
    </xf>
    <xf numFmtId="0" fontId="1" fillId="0" borderId="1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left" vertical="center"/>
      <protection locked="0"/>
    </xf>
    <xf numFmtId="0" fontId="1"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 fillId="0" borderId="19" xfId="0" applyFont="1" applyBorder="1" applyAlignment="1" applyProtection="1">
      <alignment horizontal="left"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1" fillId="0" borderId="33" xfId="0" applyFont="1" applyBorder="1" applyAlignment="1" applyProtection="1">
      <alignment horizontal="left" vertical="center"/>
      <protection locked="0"/>
    </xf>
    <xf numFmtId="0" fontId="0" fillId="0" borderId="30"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 fillId="0" borderId="13" xfId="0" applyFont="1" applyBorder="1" applyAlignment="1" applyProtection="1">
      <alignment horizontal="left" vertical="center"/>
      <protection locked="0"/>
    </xf>
    <xf numFmtId="0" fontId="43" fillId="4" borderId="34" xfId="0" applyFont="1" applyFill="1" applyBorder="1"/>
    <xf numFmtId="0" fontId="43" fillId="4" borderId="35" xfId="0" applyFont="1" applyFill="1" applyBorder="1"/>
    <xf numFmtId="165" fontId="43" fillId="4" borderId="35" xfId="0" applyNumberFormat="1" applyFont="1" applyFill="1" applyBorder="1"/>
    <xf numFmtId="165" fontId="43" fillId="4" borderId="36" xfId="0" applyNumberFormat="1" applyFont="1" applyFill="1" applyBorder="1"/>
    <xf numFmtId="165" fontId="34" fillId="4" borderId="6" xfId="0" applyNumberFormat="1" applyFont="1" applyFill="1" applyBorder="1" applyProtection="1"/>
    <xf numFmtId="165" fontId="1" fillId="2" borderId="0" xfId="0" applyNumberFormat="1" applyFont="1" applyFill="1" applyBorder="1" applyProtection="1"/>
    <xf numFmtId="0" fontId="20" fillId="2" borderId="0" xfId="0" applyFont="1" applyFill="1" applyAlignment="1" applyProtection="1">
      <alignment horizontal="center"/>
    </xf>
    <xf numFmtId="0" fontId="38" fillId="2" borderId="0" xfId="0" applyFont="1" applyFill="1" applyAlignment="1" applyProtection="1">
      <alignment horizontal="left" vertical="top" wrapText="1"/>
    </xf>
    <xf numFmtId="0" fontId="1" fillId="2" borderId="0" xfId="0" applyFont="1" applyFill="1" applyAlignment="1" applyProtection="1">
      <alignment horizontal="left" vertical="top" wrapText="1"/>
    </xf>
    <xf numFmtId="0" fontId="3" fillId="2" borderId="0" xfId="0" applyFont="1" applyFill="1" applyAlignment="1">
      <alignment horizontal="left" vertical="top" wrapText="1"/>
    </xf>
    <xf numFmtId="0" fontId="1" fillId="2" borderId="0" xfId="0" applyFont="1" applyFill="1" applyAlignment="1">
      <alignment horizontal="left" vertical="top" wrapText="1"/>
    </xf>
    <xf numFmtId="0" fontId="20" fillId="2" borderId="0" xfId="0" applyFont="1" applyFill="1" applyAlignment="1">
      <alignment horizontal="left"/>
    </xf>
    <xf numFmtId="0" fontId="20" fillId="2" borderId="0" xfId="0" applyFont="1" applyFill="1" applyAlignment="1">
      <alignment horizontal="center"/>
    </xf>
    <xf numFmtId="0" fontId="26" fillId="2" borderId="0" xfId="0" applyFont="1" applyFill="1" applyAlignment="1">
      <alignment horizontal="right"/>
    </xf>
    <xf numFmtId="164" fontId="34" fillId="3" borderId="5" xfId="0" applyNumberFormat="1" applyFont="1" applyFill="1" applyBorder="1" applyAlignment="1">
      <alignment horizontal="center" wrapText="1"/>
    </xf>
    <xf numFmtId="164" fontId="34" fillId="3" borderId="0" xfId="0" applyNumberFormat="1" applyFont="1" applyFill="1" applyBorder="1" applyAlignment="1">
      <alignment horizontal="center" wrapText="1"/>
    </xf>
    <xf numFmtId="164" fontId="13" fillId="5" borderId="41" xfId="0" applyNumberFormat="1" applyFont="1" applyFill="1" applyBorder="1" applyAlignment="1">
      <alignment horizontal="center" wrapText="1"/>
    </xf>
    <xf numFmtId="0" fontId="18" fillId="3" borderId="14" xfId="0" applyFont="1" applyFill="1" applyBorder="1" applyAlignment="1">
      <alignment horizontal="center"/>
    </xf>
    <xf numFmtId="0" fontId="18" fillId="3" borderId="39" xfId="0" applyFont="1" applyFill="1" applyBorder="1" applyAlignment="1">
      <alignment horizontal="center"/>
    </xf>
    <xf numFmtId="0" fontId="13" fillId="5" borderId="42" xfId="0" applyFont="1" applyFill="1" applyBorder="1" applyAlignment="1">
      <alignment horizontal="center"/>
    </xf>
    <xf numFmtId="14" fontId="20" fillId="2" borderId="4" xfId="0" applyNumberFormat="1" applyFont="1" applyFill="1" applyBorder="1" applyAlignment="1">
      <alignment horizontal="center"/>
    </xf>
    <xf numFmtId="165" fontId="18" fillId="3" borderId="5" xfId="0" applyNumberFormat="1" applyFont="1" applyFill="1" applyBorder="1" applyAlignment="1">
      <alignment horizontal="center" wrapText="1"/>
    </xf>
    <xf numFmtId="165" fontId="13" fillId="5" borderId="0" xfId="0" applyNumberFormat="1" applyFont="1" applyFill="1" applyBorder="1" applyAlignment="1">
      <alignment horizontal="center" wrapText="1"/>
    </xf>
    <xf numFmtId="165" fontId="13" fillId="5" borderId="41" xfId="0" applyNumberFormat="1" applyFont="1" applyFill="1" applyBorder="1" applyAlignment="1">
      <alignment horizontal="center" wrapText="1"/>
    </xf>
    <xf numFmtId="165" fontId="13" fillId="5" borderId="37" xfId="0" applyNumberFormat="1" applyFont="1" applyFill="1" applyBorder="1" applyAlignment="1">
      <alignment horizontal="center" wrapText="1"/>
    </xf>
    <xf numFmtId="2" fontId="18" fillId="3" borderId="15" xfId="0" applyNumberFormat="1" applyFont="1" applyFill="1" applyBorder="1" applyAlignment="1">
      <alignment horizontal="center" wrapText="1"/>
    </xf>
    <xf numFmtId="2" fontId="13" fillId="5" borderId="38" xfId="0" applyNumberFormat="1" applyFont="1" applyFill="1" applyBorder="1" applyAlignment="1">
      <alignment horizontal="center" wrapText="1"/>
    </xf>
    <xf numFmtId="2" fontId="13" fillId="5" borderId="43" xfId="0" applyNumberFormat="1" applyFont="1" applyFill="1" applyBorder="1" applyAlignment="1">
      <alignment horizontal="center" wrapText="1"/>
    </xf>
    <xf numFmtId="14" fontId="18" fillId="3" borderId="5" xfId="0" applyNumberFormat="1" applyFont="1" applyFill="1" applyBorder="1" applyAlignment="1">
      <alignment horizontal="center" wrapText="1"/>
    </xf>
    <xf numFmtId="14" fontId="13" fillId="5" borderId="0" xfId="0" applyNumberFormat="1" applyFont="1" applyFill="1" applyBorder="1" applyAlignment="1">
      <alignment horizontal="center" wrapText="1"/>
    </xf>
    <xf numFmtId="14" fontId="13" fillId="5" borderId="41" xfId="0" applyNumberFormat="1" applyFont="1" applyFill="1" applyBorder="1" applyAlignment="1">
      <alignment horizontal="center" wrapText="1"/>
    </xf>
    <xf numFmtId="164" fontId="18" fillId="3" borderId="5" xfId="0" applyNumberFormat="1" applyFont="1" applyFill="1" applyBorder="1" applyAlignment="1">
      <alignment horizontal="center" wrapText="1"/>
    </xf>
    <xf numFmtId="164" fontId="13" fillId="5" borderId="0" xfId="0" applyNumberFormat="1" applyFont="1" applyFill="1" applyBorder="1" applyAlignment="1">
      <alignment horizontal="center" wrapText="1"/>
    </xf>
    <xf numFmtId="0" fontId="20" fillId="2" borderId="0" xfId="0" applyFont="1" applyFill="1" applyAlignment="1" applyProtection="1">
      <alignment horizontal="left"/>
    </xf>
    <xf numFmtId="0" fontId="44" fillId="2" borderId="0" xfId="0" applyFont="1" applyFill="1" applyAlignment="1" applyProtection="1">
      <alignment horizontal="left" vertical="center" wrapText="1"/>
    </xf>
    <xf numFmtId="0" fontId="0" fillId="2" borderId="0" xfId="0" applyFill="1" applyAlignment="1" applyProtection="1">
      <alignment horizontal="left" vertical="top" wrapText="1"/>
    </xf>
    <xf numFmtId="0" fontId="6" fillId="2" borderId="0" xfId="0" applyFont="1" applyFill="1" applyAlignment="1" applyProtection="1">
      <alignment horizontal="center"/>
    </xf>
    <xf numFmtId="0" fontId="17" fillId="2" borderId="0" xfId="0" applyFont="1" applyFill="1" applyAlignment="1" applyProtection="1">
      <alignment horizontal="center"/>
    </xf>
    <xf numFmtId="0" fontId="1" fillId="0" borderId="10"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37" fillId="2" borderId="0" xfId="0" applyFont="1" applyFill="1" applyBorder="1" applyAlignment="1" applyProtection="1">
      <alignment horizontal="right"/>
    </xf>
    <xf numFmtId="0" fontId="37" fillId="2" borderId="2" xfId="0" applyFont="1" applyFill="1" applyBorder="1" applyAlignment="1" applyProtection="1">
      <alignment horizontal="right"/>
    </xf>
    <xf numFmtId="0" fontId="38" fillId="2" borderId="0" xfId="0" applyFont="1" applyFill="1" applyBorder="1" applyAlignment="1" applyProtection="1">
      <alignment horizontal="right"/>
    </xf>
    <xf numFmtId="0" fontId="8" fillId="2" borderId="0" xfId="0" applyFont="1" applyFill="1" applyBorder="1" applyAlignment="1" applyProtection="1">
      <alignment horizontal="center" wrapText="1"/>
    </xf>
    <xf numFmtId="0" fontId="11" fillId="2" borderId="0" xfId="0" quotePrefix="1" applyFont="1" applyFill="1" applyBorder="1" applyAlignment="1" applyProtection="1">
      <alignment horizontal="center"/>
    </xf>
    <xf numFmtId="0" fontId="8" fillId="2" borderId="0" xfId="0" applyFont="1" applyFill="1" applyBorder="1" applyAlignment="1" applyProtection="1">
      <alignment horizontal="center" vertical="center"/>
    </xf>
    <xf numFmtId="0" fontId="3" fillId="2" borderId="0" xfId="0" applyFont="1" applyFill="1" applyBorder="1" applyAlignment="1" applyProtection="1">
      <alignment horizontal="right"/>
    </xf>
    <xf numFmtId="0" fontId="2" fillId="2" borderId="0" xfId="0" applyFont="1" applyFill="1" applyBorder="1" applyAlignment="1" applyProtection="1">
      <alignment horizontal="right" wrapText="1"/>
    </xf>
    <xf numFmtId="0" fontId="3" fillId="6" borderId="0" xfId="0" applyFont="1" applyFill="1" applyAlignment="1" applyProtection="1">
      <alignment horizontal="center"/>
    </xf>
    <xf numFmtId="0" fontId="3" fillId="2" borderId="0" xfId="0" applyFont="1" applyFill="1" applyBorder="1" applyAlignment="1" applyProtection="1">
      <alignment horizontal="right" vertical="center" textRotation="90" wrapText="1"/>
    </xf>
    <xf numFmtId="0" fontId="37" fillId="2" borderId="0" xfId="0" applyFont="1" applyFill="1" applyBorder="1" applyAlignment="1" applyProtection="1">
      <alignment horizontal="right" wrapText="1"/>
    </xf>
    <xf numFmtId="0" fontId="38" fillId="2" borderId="40" xfId="0" applyFont="1" applyFill="1" applyBorder="1" applyAlignment="1" applyProtection="1">
      <alignment horizontal="right"/>
    </xf>
    <xf numFmtId="0" fontId="37" fillId="2" borderId="40" xfId="0" applyFont="1" applyFill="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Rating</a:t>
            </a:r>
            <a:r>
              <a:rPr lang="en-US" b="1" baseline="0"/>
              <a:t> Between Stage and Discharge</a:t>
            </a:r>
          </a:p>
        </c:rich>
      </c:tx>
      <c:layout/>
      <c:overlay val="0"/>
      <c:spPr>
        <a:noFill/>
        <a:ln>
          <a:noFill/>
        </a:ln>
        <a:effectLst/>
      </c:spPr>
    </c:title>
    <c:autoTitleDeleted val="0"/>
    <c:plotArea>
      <c:layout>
        <c:manualLayout>
          <c:layoutTarget val="inner"/>
          <c:xMode val="edge"/>
          <c:yMode val="edge"/>
          <c:x val="0.11078026655834036"/>
          <c:y val="7.8774617067833702E-2"/>
          <c:w val="0.85418645177070196"/>
          <c:h val="0.79970824215900815"/>
        </c:manualLayout>
      </c:layout>
      <c:scatterChart>
        <c:scatterStyle val="lineMarker"/>
        <c:varyColors val="0"/>
        <c:ser>
          <c:idx val="0"/>
          <c:order val="0"/>
          <c:tx>
            <c:v>Calculated Discharge</c:v>
          </c:tx>
          <c:spPr>
            <a:ln w="25400" cap="rnd">
              <a:noFill/>
              <a:round/>
            </a:ln>
            <a:effectLst/>
          </c:spPr>
          <c:marker>
            <c:symbol val="star"/>
            <c:size val="10"/>
            <c:spPr>
              <a:noFill/>
              <a:ln w="15875">
                <a:solidFill>
                  <a:srgbClr val="00B0F0"/>
                </a:solidFill>
              </a:ln>
              <a:effectLst/>
            </c:spPr>
          </c:marker>
          <c:trendline>
            <c:spPr>
              <a:ln w="19050" cap="rnd">
                <a:solidFill>
                  <a:schemeClr val="accent1"/>
                </a:solidFill>
                <a:prstDash val="sysDot"/>
              </a:ln>
              <a:effectLst/>
            </c:spPr>
            <c:trendlineType val="linear"/>
            <c:dispRSqr val="0"/>
            <c:dispEq val="0"/>
          </c:trendline>
          <c:trendline>
            <c:trendlineType val="linear"/>
            <c:dispRSqr val="0"/>
            <c:dispEq val="0"/>
          </c:trendline>
          <c:xVal>
            <c:numRef>
              <c:f>'Calculate Discharge'!$Q$17</c:f>
              <c:numCache>
                <c:formatCode>0.000</c:formatCode>
                <c:ptCount val="1"/>
                <c:pt idx="0">
                  <c:v>0</c:v>
                </c:pt>
              </c:numCache>
            </c:numRef>
          </c:xVal>
          <c:yVal>
            <c:numRef>
              <c:f>'Calculate Discharge'!$Q$14</c:f>
              <c:numCache>
                <c:formatCode>0.000</c:formatCode>
                <c:ptCount val="1"/>
                <c:pt idx="0">
                  <c:v>0</c:v>
                </c:pt>
              </c:numCache>
            </c:numRef>
          </c:yVal>
          <c:smooth val="0"/>
          <c:extLst xmlns:c16r2="http://schemas.microsoft.com/office/drawing/2015/06/chart">
            <c:ext xmlns:c16="http://schemas.microsoft.com/office/drawing/2014/chart" uri="{C3380CC4-5D6E-409C-BE32-E72D297353CC}">
              <c16:uniqueId val="{00000000-47E2-4BAE-9E72-791FFE449485}"/>
            </c:ext>
          </c:extLst>
        </c:ser>
        <c:ser>
          <c:idx val="2"/>
          <c:order val="1"/>
          <c:tx>
            <c:v>Stage Height</c:v>
          </c:tx>
          <c:spPr>
            <a:ln w="28575" cap="rnd">
              <a:noFill/>
              <a:round/>
            </a:ln>
            <a:effectLst/>
          </c:spPr>
          <c:marker>
            <c:symbol val="circle"/>
            <c:size val="7"/>
            <c:spPr>
              <a:solidFill>
                <a:schemeClr val="tx1"/>
              </a:solidFill>
              <a:ln w="12700">
                <a:solidFill>
                  <a:schemeClr val="tx1"/>
                </a:solidFill>
              </a:ln>
              <a:effectLst/>
            </c:spPr>
          </c:marker>
          <c:dLbls>
            <c:spPr>
              <a:solidFill>
                <a:schemeClr val="bg1">
                  <a:alpha val="50000"/>
                </a:schemeClr>
              </a:solidFill>
            </c:spPr>
            <c:showLegendKey val="0"/>
            <c:showVal val="1"/>
            <c:showCatName val="0"/>
            <c:showSerName val="0"/>
            <c:showPercent val="0"/>
            <c:showBubbleSize val="0"/>
            <c:showLeaderLines val="0"/>
          </c:dLbls>
          <c:trendline>
            <c:spPr>
              <a:ln w="12700" cap="rnd">
                <a:solidFill>
                  <a:schemeClr val="tx1"/>
                </a:solidFill>
                <a:prstDash val="solid"/>
              </a:ln>
              <a:effectLst/>
            </c:spPr>
            <c:trendlineType val="linear"/>
            <c:forward val="1"/>
            <c:backward val="1"/>
            <c:dispRSqr val="0"/>
            <c:dispEq val="0"/>
          </c:trendline>
          <c:xVal>
            <c:numRef>
              <c:f>'Rating Curve'!RatingDischarges</c:f>
              <c:numCache>
                <c:formatCode>General</c:formatCode>
                <c:ptCount val="1"/>
              </c:numCache>
            </c:numRef>
          </c:xVal>
          <c:yVal>
            <c:numRef>
              <c:f>'Rating Curve'!RatingStages</c:f>
              <c:numCache>
                <c:formatCode>General</c:formatCode>
                <c:ptCount val="1"/>
              </c:numCache>
            </c:numRef>
          </c:yVal>
          <c:smooth val="0"/>
          <c:extLst xmlns:c16r2="http://schemas.microsoft.com/office/drawing/2015/06/chart">
            <c:ext xmlns:c16="http://schemas.microsoft.com/office/drawing/2014/chart" uri="{C3380CC4-5D6E-409C-BE32-E72D297353CC}">
              <c16:uniqueId val="{00000001-47E2-4BAE-9E72-791FFE449485}"/>
            </c:ext>
          </c:extLst>
        </c:ser>
        <c:dLbls>
          <c:showLegendKey val="0"/>
          <c:showVal val="0"/>
          <c:showCatName val="0"/>
          <c:showSerName val="0"/>
          <c:showPercent val="0"/>
          <c:showBubbleSize val="0"/>
        </c:dLbls>
        <c:axId val="42500096"/>
        <c:axId val="42502016"/>
      </c:scatterChart>
      <c:valAx>
        <c:axId val="4250009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Text" lastClr="000000">
                        <a:lumMod val="65000"/>
                        <a:lumOff val="35000"/>
                      </a:sysClr>
                    </a:solidFill>
                    <a:latin typeface="+mn-lt"/>
                    <a:ea typeface="+mn-ea"/>
                    <a:cs typeface="+mn-cs"/>
                  </a:defRPr>
                </a:pPr>
                <a:r>
                  <a:rPr lang="en-US" sz="1100" b="0" i="0" baseline="0">
                    <a:effectLst/>
                  </a:rPr>
                  <a:t>Total Discharge (m</a:t>
                </a:r>
                <a:r>
                  <a:rPr lang="en-US" sz="1100" b="0" i="0" baseline="30000">
                    <a:effectLst/>
                  </a:rPr>
                  <a:t>3</a:t>
                </a:r>
                <a:r>
                  <a:rPr lang="en-US" sz="1100" b="0" i="0" baseline="0">
                    <a:effectLst/>
                  </a:rPr>
                  <a:t>/s)</a:t>
                </a:r>
                <a:endParaRPr lang="en-US" sz="1100">
                  <a:effectLst/>
                </a:endParaRPr>
              </a:p>
            </c:rich>
          </c:tx>
          <c:layout/>
          <c:overlay val="0"/>
          <c:spPr>
            <a:noFill/>
            <a:ln>
              <a:noFill/>
            </a:ln>
            <a:effectLst/>
          </c:sp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02016"/>
        <c:crosses val="autoZero"/>
        <c:crossBetween val="midCat"/>
      </c:valAx>
      <c:valAx>
        <c:axId val="425020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Stage (Staff Gage Height) or Sensor Depth (m)</a:t>
                </a:r>
              </a:p>
            </c:rich>
          </c:tx>
          <c:layout/>
          <c:overlay val="0"/>
          <c:spPr>
            <a:noFill/>
            <a:ln>
              <a:noFill/>
            </a:ln>
            <a:effectLst/>
          </c:sp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00096"/>
        <c:crosses val="autoZero"/>
        <c:crossBetween val="midCat"/>
      </c:valAx>
      <c:spPr>
        <a:noFill/>
        <a:ln>
          <a:noFill/>
        </a:ln>
        <a:effectLst/>
      </c:spPr>
    </c:plotArea>
    <c:legend>
      <c:legendPos val="r"/>
      <c:legendEntry>
        <c:idx val="2"/>
        <c:delete val="1"/>
      </c:legendEntry>
      <c:layout>
        <c:manualLayout>
          <c:xMode val="edge"/>
          <c:yMode val="edge"/>
          <c:x val="0.71269371122015379"/>
          <c:y val="0.77625757393017336"/>
          <c:w val="0.22626061991191168"/>
          <c:h val="6.6011245312060277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Rating</a:t>
            </a:r>
            <a:r>
              <a:rPr lang="en-US" b="1" baseline="0"/>
              <a:t> Between Stage or Sensor Depth and Discharge</a:t>
            </a:r>
          </a:p>
        </c:rich>
      </c:tx>
      <c:layout/>
      <c:overlay val="0"/>
      <c:spPr>
        <a:noFill/>
        <a:ln>
          <a:noFill/>
        </a:ln>
        <a:effectLst/>
      </c:spPr>
    </c:title>
    <c:autoTitleDeleted val="0"/>
    <c:plotArea>
      <c:layout>
        <c:manualLayout>
          <c:layoutTarget val="inner"/>
          <c:xMode val="edge"/>
          <c:yMode val="edge"/>
          <c:x val="0.11078026655834036"/>
          <c:y val="7.8774617067833702E-2"/>
          <c:w val="0.85418645177070196"/>
          <c:h val="0.79970824215900815"/>
        </c:manualLayout>
      </c:layout>
      <c:scatterChart>
        <c:scatterStyle val="lineMarker"/>
        <c:varyColors val="0"/>
        <c:ser>
          <c:idx val="0"/>
          <c:order val="0"/>
          <c:tx>
            <c:v>Sensor Depth</c:v>
          </c:tx>
          <c:spPr>
            <a:ln w="25400" cap="rnd">
              <a:noFill/>
              <a:round/>
            </a:ln>
            <a:effectLst/>
          </c:spPr>
          <c:marker>
            <c:symbol val="x"/>
            <c:size val="5"/>
            <c:spPr>
              <a:solidFill>
                <a:srgbClr val="00B050"/>
              </a:solidFill>
              <a:ln w="9525">
                <a:solidFill>
                  <a:srgbClr val="00B050"/>
                </a:solidFill>
              </a:ln>
              <a:effectLst/>
            </c:spPr>
          </c:marker>
          <c:xVal>
            <c:numRef>
              <c:f>'Rating Curve'!RatingDischarges</c:f>
              <c:numCache>
                <c:formatCode>General</c:formatCode>
                <c:ptCount val="1"/>
              </c:numCache>
            </c:numRef>
          </c:xVal>
          <c:yVal>
            <c:numRef>
              <c:f>'Rating Curve'!RatingSensorDepths</c:f>
              <c:numCache>
                <c:formatCode>General</c:formatCode>
                <c:ptCount val="1"/>
              </c:numCache>
            </c:numRef>
          </c:yVal>
          <c:smooth val="0"/>
          <c:extLst xmlns:c16r2="http://schemas.microsoft.com/office/drawing/2015/06/chart">
            <c:ext xmlns:c16="http://schemas.microsoft.com/office/drawing/2014/chart" uri="{C3380CC4-5D6E-409C-BE32-E72D297353CC}">
              <c16:uniqueId val="{00000000-DA5F-40A5-B963-071E99931510}"/>
            </c:ext>
          </c:extLst>
        </c:ser>
        <c:ser>
          <c:idx val="2"/>
          <c:order val="1"/>
          <c:tx>
            <c:v>Stage Height</c:v>
          </c:tx>
          <c:spPr>
            <a:ln w="28575" cap="rnd">
              <a:noFill/>
              <a:round/>
            </a:ln>
            <a:effectLst/>
          </c:spPr>
          <c:marker>
            <c:symbol val="circle"/>
            <c:size val="7"/>
            <c:spPr>
              <a:solidFill>
                <a:schemeClr val="tx1"/>
              </a:solidFill>
              <a:ln w="12700">
                <a:solidFill>
                  <a:schemeClr val="tx1"/>
                </a:solidFill>
              </a:ln>
              <a:effectLst/>
            </c:spPr>
          </c:marker>
          <c:trendline>
            <c:spPr>
              <a:ln w="12700" cap="rnd">
                <a:solidFill>
                  <a:schemeClr val="tx1"/>
                </a:solidFill>
                <a:prstDash val="solid"/>
              </a:ln>
              <a:effectLst/>
            </c:spPr>
            <c:trendlineType val="linear"/>
            <c:forward val="1"/>
            <c:backward val="1"/>
            <c:dispRSqr val="0"/>
            <c:dispEq val="0"/>
          </c:trendline>
          <c:xVal>
            <c:numRef>
              <c:f>'Rating Curve'!RatingDischarges</c:f>
              <c:numCache>
                <c:formatCode>General</c:formatCode>
                <c:ptCount val="1"/>
              </c:numCache>
            </c:numRef>
          </c:xVal>
          <c:yVal>
            <c:numRef>
              <c:f>'Rating Curve'!RatingStages</c:f>
              <c:numCache>
                <c:formatCode>General</c:formatCode>
                <c:ptCount val="1"/>
              </c:numCache>
            </c:numRef>
          </c:yVal>
          <c:smooth val="0"/>
          <c:extLst xmlns:c16r2="http://schemas.microsoft.com/office/drawing/2015/06/chart">
            <c:ext xmlns:c16="http://schemas.microsoft.com/office/drawing/2014/chart" uri="{C3380CC4-5D6E-409C-BE32-E72D297353CC}">
              <c16:uniqueId val="{00000002-ED6E-4165-9E0E-51B0A1502ABD}"/>
            </c:ext>
          </c:extLst>
        </c:ser>
        <c:dLbls>
          <c:showLegendKey val="0"/>
          <c:showVal val="1"/>
          <c:showCatName val="0"/>
          <c:showSerName val="0"/>
          <c:showPercent val="0"/>
          <c:showBubbleSize val="0"/>
        </c:dLbls>
        <c:axId val="42418176"/>
        <c:axId val="42419712"/>
      </c:scatterChart>
      <c:valAx>
        <c:axId val="4241817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Text" lastClr="000000">
                        <a:lumMod val="65000"/>
                        <a:lumOff val="35000"/>
                      </a:sysClr>
                    </a:solidFill>
                    <a:latin typeface="+mn-lt"/>
                    <a:ea typeface="+mn-ea"/>
                    <a:cs typeface="+mn-cs"/>
                  </a:defRPr>
                </a:pPr>
                <a:r>
                  <a:rPr lang="en-US" sz="1100" b="0" i="0" baseline="0">
                    <a:effectLst/>
                  </a:rPr>
                  <a:t>Total Discharge (m</a:t>
                </a:r>
                <a:r>
                  <a:rPr lang="en-US" sz="1100" b="0" i="0" baseline="30000">
                    <a:effectLst/>
                  </a:rPr>
                  <a:t>3</a:t>
                </a:r>
                <a:r>
                  <a:rPr lang="en-US" sz="1100" b="0" i="0" baseline="0">
                    <a:effectLst/>
                  </a:rPr>
                  <a:t>/s)</a:t>
                </a:r>
                <a:endParaRPr lang="en-US" sz="1100">
                  <a:effectLst/>
                </a:endParaRP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19712"/>
        <c:crosses val="autoZero"/>
        <c:crossBetween val="midCat"/>
      </c:valAx>
      <c:valAx>
        <c:axId val="424197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Stage (Staff Gage Height) or Sensor Depth (m)</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18176"/>
        <c:crosses val="autoZero"/>
        <c:crossBetween val="midCat"/>
      </c:valAx>
      <c:spPr>
        <a:noFill/>
        <a:ln>
          <a:noFill/>
        </a:ln>
        <a:effectLst/>
      </c:spPr>
    </c:plotArea>
    <c:legend>
      <c:legendPos val="r"/>
      <c:layout>
        <c:manualLayout>
          <c:xMode val="edge"/>
          <c:yMode val="edge"/>
          <c:x val="0.71269371122015379"/>
          <c:y val="0.77625757393017336"/>
          <c:w val="0.22626061991191168"/>
          <c:h val="6.6011245312060277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2.xm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3</xdr:col>
      <xdr:colOff>160020</xdr:colOff>
      <xdr:row>0</xdr:row>
      <xdr:rowOff>190500</xdr:rowOff>
    </xdr:from>
    <xdr:to>
      <xdr:col>14</xdr:col>
      <xdr:colOff>17145</xdr:colOff>
      <xdr:row>18</xdr:row>
      <xdr:rowOff>102870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1383323</xdr:colOff>
      <xdr:row>16</xdr:row>
      <xdr:rowOff>2930</xdr:rowOff>
    </xdr:from>
    <xdr:to>
      <xdr:col>16</xdr:col>
      <xdr:colOff>1444288</xdr:colOff>
      <xdr:row>16</xdr:row>
      <xdr:rowOff>51702</xdr:rowOff>
    </xdr:to>
    <xdr:pic>
      <xdr:nvPicPr>
        <xdr:cNvPr id="5" name="Picture 4"/>
        <xdr:cNvPicPr>
          <a:picLocks noChangeAspect="1"/>
        </xdr:cNvPicPr>
      </xdr:nvPicPr>
      <xdr:blipFill>
        <a:blip xmlns:r="http://schemas.openxmlformats.org/officeDocument/2006/relationships" r:embed="rId2"/>
        <a:stretch>
          <a:fillRect/>
        </a:stretch>
      </xdr:blipFill>
      <xdr:spPr>
        <a:xfrm>
          <a:off x="16113369" y="3581399"/>
          <a:ext cx="60965" cy="48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214311</xdr:colOff>
      <xdr:row>10</xdr:row>
      <xdr:rowOff>152400</xdr:rowOff>
    </xdr:from>
    <xdr:to>
      <xdr:col>20</xdr:col>
      <xdr:colOff>19050</xdr:colOff>
      <xdr:row>33</xdr:row>
      <xdr:rowOff>97155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8</xdr:col>
          <xdr:colOff>213360</xdr:colOff>
          <xdr:row>0</xdr:row>
          <xdr:rowOff>198120</xdr:rowOff>
        </xdr:from>
        <xdr:to>
          <xdr:col>12</xdr:col>
          <xdr:colOff>403860</xdr:colOff>
          <xdr:row>5</xdr:row>
          <xdr:rowOff>137160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54864" tIns="54864" rIns="54864" bIns="54864" anchor="ctr" upright="1"/>
            <a:lstStyle/>
            <a:p>
              <a:pPr algn="ctr" rtl="0">
                <a:defRPr sz="1000"/>
              </a:pPr>
              <a:r>
                <a:rPr lang="en-US" sz="2200" b="1" i="0" u="none" strike="noStrike" baseline="0">
                  <a:solidFill>
                    <a:srgbClr val="000000"/>
                  </a:solidFill>
                  <a:latin typeface="Calibri"/>
                </a:rPr>
                <a:t>Add A New Discharge Measurement</a:t>
              </a:r>
            </a:p>
          </xdr:txBody>
        </xdr:sp>
        <xdr:clientData fPrintsWithSheet="0"/>
      </xdr:twoCellAnchor>
    </mc:Choice>
    <mc:Fallback/>
  </mc:AlternateContent>
  <xdr:twoCellAnchor editAs="oneCell">
    <xdr:from>
      <xdr:col>19</xdr:col>
      <xdr:colOff>1300162</xdr:colOff>
      <xdr:row>1</xdr:row>
      <xdr:rowOff>4763</xdr:rowOff>
    </xdr:from>
    <xdr:to>
      <xdr:col>19</xdr:col>
      <xdr:colOff>1361127</xdr:colOff>
      <xdr:row>1</xdr:row>
      <xdr:rowOff>59632</xdr:rowOff>
    </xdr:to>
    <xdr:pic>
      <xdr:nvPicPr>
        <xdr:cNvPr id="2" name="Picture 1"/>
        <xdr:cNvPicPr>
          <a:picLocks noChangeAspect="1"/>
        </xdr:cNvPicPr>
      </xdr:nvPicPr>
      <xdr:blipFill>
        <a:blip xmlns:r="http://schemas.openxmlformats.org/officeDocument/2006/relationships" r:embed="rId2"/>
        <a:stretch>
          <a:fillRect/>
        </a:stretch>
      </xdr:blipFill>
      <xdr:spPr>
        <a:xfrm>
          <a:off x="13949362" y="300038"/>
          <a:ext cx="60965" cy="54869"/>
        </a:xfrm>
        <a:prstGeom prst="rect">
          <a:avLst/>
        </a:prstGeom>
      </xdr:spPr>
    </xdr:pic>
    <xdr:clientData/>
  </xdr:twoCellAnchor>
  <xdr:twoCellAnchor editAs="oneCell">
    <xdr:from>
      <xdr:col>19</xdr:col>
      <xdr:colOff>1299028</xdr:colOff>
      <xdr:row>4</xdr:row>
      <xdr:rowOff>312057</xdr:rowOff>
    </xdr:from>
    <xdr:to>
      <xdr:col>19</xdr:col>
      <xdr:colOff>1359993</xdr:colOff>
      <xdr:row>5</xdr:row>
      <xdr:rowOff>48772</xdr:rowOff>
    </xdr:to>
    <xdr:pic>
      <xdr:nvPicPr>
        <xdr:cNvPr id="4" name="Picture 3"/>
        <xdr:cNvPicPr>
          <a:picLocks noChangeAspect="1"/>
        </xdr:cNvPicPr>
      </xdr:nvPicPr>
      <xdr:blipFill>
        <a:blip xmlns:r="http://schemas.openxmlformats.org/officeDocument/2006/relationships" r:embed="rId3"/>
        <a:stretch>
          <a:fillRect/>
        </a:stretch>
      </xdr:blipFill>
      <xdr:spPr>
        <a:xfrm>
          <a:off x="13951857" y="1266371"/>
          <a:ext cx="60965" cy="48772"/>
        </a:xfrm>
        <a:prstGeom prst="rect">
          <a:avLst/>
        </a:prstGeom>
      </xdr:spPr>
    </xdr:pic>
    <xdr:clientData/>
  </xdr:twoCellAnchor>
  <xdr:twoCellAnchor editAs="oneCell">
    <xdr:from>
      <xdr:col>19</xdr:col>
      <xdr:colOff>1300481</xdr:colOff>
      <xdr:row>8</xdr:row>
      <xdr:rowOff>3463</xdr:rowOff>
    </xdr:from>
    <xdr:to>
      <xdr:col>19</xdr:col>
      <xdr:colOff>1361446</xdr:colOff>
      <xdr:row>8</xdr:row>
      <xdr:rowOff>52235</xdr:rowOff>
    </xdr:to>
    <xdr:pic>
      <xdr:nvPicPr>
        <xdr:cNvPr id="5" name="Picture 4"/>
        <xdr:cNvPicPr>
          <a:picLocks noChangeAspect="1"/>
        </xdr:cNvPicPr>
      </xdr:nvPicPr>
      <xdr:blipFill>
        <a:blip xmlns:r="http://schemas.openxmlformats.org/officeDocument/2006/relationships" r:embed="rId4"/>
        <a:stretch>
          <a:fillRect/>
        </a:stretch>
      </xdr:blipFill>
      <xdr:spPr>
        <a:xfrm>
          <a:off x="13935826" y="2001981"/>
          <a:ext cx="60965" cy="487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830009</xdr:colOff>
      <xdr:row>21</xdr:row>
      <xdr:rowOff>2241</xdr:rowOff>
    </xdr:from>
    <xdr:to>
      <xdr:col>15</xdr:col>
      <xdr:colOff>890147</xdr:colOff>
      <xdr:row>21</xdr:row>
      <xdr:rowOff>60030</xdr:rowOff>
    </xdr:to>
    <xdr:sp macro="" textlink="">
      <xdr:nvSpPr>
        <xdr:cNvPr id="2" name="Right Triangle 1"/>
        <xdr:cNvSpPr/>
      </xdr:nvSpPr>
      <xdr:spPr>
        <a:xfrm rot="10800000">
          <a:off x="19473609" y="4729816"/>
          <a:ext cx="60138" cy="57789"/>
        </a:xfrm>
        <a:prstGeom prst="r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828675</xdr:colOff>
      <xdr:row>22</xdr:row>
      <xdr:rowOff>3175</xdr:rowOff>
    </xdr:from>
    <xdr:to>
      <xdr:col>16</xdr:col>
      <xdr:colOff>640</xdr:colOff>
      <xdr:row>22</xdr:row>
      <xdr:rowOff>58044</xdr:rowOff>
    </xdr:to>
    <xdr:pic>
      <xdr:nvPicPr>
        <xdr:cNvPr id="6" name="Picture 5"/>
        <xdr:cNvPicPr>
          <a:picLocks noChangeAspect="1"/>
        </xdr:cNvPicPr>
      </xdr:nvPicPr>
      <xdr:blipFill>
        <a:blip xmlns:r="http://schemas.openxmlformats.org/officeDocument/2006/relationships" r:embed="rId1"/>
        <a:stretch>
          <a:fillRect/>
        </a:stretch>
      </xdr:blipFill>
      <xdr:spPr>
        <a:xfrm>
          <a:off x="19472275" y="4959350"/>
          <a:ext cx="60965" cy="54869"/>
        </a:xfrm>
        <a:prstGeom prst="rect">
          <a:avLst/>
        </a:prstGeom>
      </xdr:spPr>
    </xdr:pic>
    <xdr:clientData/>
  </xdr:twoCellAnchor>
  <xdr:twoCellAnchor editAs="oneCell">
    <xdr:from>
      <xdr:col>15</xdr:col>
      <xdr:colOff>830179</xdr:colOff>
      <xdr:row>25</xdr:row>
      <xdr:rowOff>4010</xdr:rowOff>
    </xdr:from>
    <xdr:to>
      <xdr:col>16</xdr:col>
      <xdr:colOff>807</xdr:colOff>
      <xdr:row>25</xdr:row>
      <xdr:rowOff>58879</xdr:rowOff>
    </xdr:to>
    <xdr:pic>
      <xdr:nvPicPr>
        <xdr:cNvPr id="8" name="Picture 7"/>
        <xdr:cNvPicPr>
          <a:picLocks noChangeAspect="1"/>
        </xdr:cNvPicPr>
      </xdr:nvPicPr>
      <xdr:blipFill>
        <a:blip xmlns:r="http://schemas.openxmlformats.org/officeDocument/2006/relationships" r:embed="rId2"/>
        <a:stretch>
          <a:fillRect/>
        </a:stretch>
      </xdr:blipFill>
      <xdr:spPr>
        <a:xfrm>
          <a:off x="19479126" y="5578642"/>
          <a:ext cx="60965" cy="54869"/>
        </a:xfrm>
        <a:prstGeom prst="rect">
          <a:avLst/>
        </a:prstGeom>
      </xdr:spPr>
    </xdr:pic>
    <xdr:clientData/>
  </xdr:twoCellAnchor>
  <xdr:twoCellAnchor editAs="oneCell">
    <xdr:from>
      <xdr:col>15</xdr:col>
      <xdr:colOff>825622</xdr:colOff>
      <xdr:row>26</xdr:row>
      <xdr:rowOff>4557</xdr:rowOff>
    </xdr:from>
    <xdr:to>
      <xdr:col>15</xdr:col>
      <xdr:colOff>886587</xdr:colOff>
      <xdr:row>26</xdr:row>
      <xdr:rowOff>59426</xdr:rowOff>
    </xdr:to>
    <xdr:pic>
      <xdr:nvPicPr>
        <xdr:cNvPr id="9" name="Picture 8"/>
        <xdr:cNvPicPr>
          <a:picLocks noChangeAspect="1"/>
        </xdr:cNvPicPr>
      </xdr:nvPicPr>
      <xdr:blipFill>
        <a:blip xmlns:r="http://schemas.openxmlformats.org/officeDocument/2006/relationships" r:embed="rId2"/>
        <a:stretch>
          <a:fillRect/>
        </a:stretch>
      </xdr:blipFill>
      <xdr:spPr>
        <a:xfrm>
          <a:off x="19466913" y="5802684"/>
          <a:ext cx="60965" cy="54869"/>
        </a:xfrm>
        <a:prstGeom prst="rect">
          <a:avLst/>
        </a:prstGeom>
      </xdr:spPr>
    </xdr:pic>
    <xdr:clientData/>
  </xdr:twoCellAnchor>
  <xdr:twoCellAnchor editAs="oneCell">
    <xdr:from>
      <xdr:col>15</xdr:col>
      <xdr:colOff>828040</xdr:colOff>
      <xdr:row>31</xdr:row>
      <xdr:rowOff>0</xdr:rowOff>
    </xdr:from>
    <xdr:to>
      <xdr:col>16</xdr:col>
      <xdr:colOff>5</xdr:colOff>
      <xdr:row>31</xdr:row>
      <xdr:rowOff>54869</xdr:rowOff>
    </xdr:to>
    <xdr:pic>
      <xdr:nvPicPr>
        <xdr:cNvPr id="10" name="Picture 9"/>
        <xdr:cNvPicPr>
          <a:picLocks noChangeAspect="1"/>
        </xdr:cNvPicPr>
      </xdr:nvPicPr>
      <xdr:blipFill>
        <a:blip xmlns:r="http://schemas.openxmlformats.org/officeDocument/2006/relationships" r:embed="rId2"/>
        <a:stretch>
          <a:fillRect/>
        </a:stretch>
      </xdr:blipFill>
      <xdr:spPr>
        <a:xfrm>
          <a:off x="19497040" y="7147560"/>
          <a:ext cx="60965" cy="54869"/>
        </a:xfrm>
        <a:prstGeom prst="rect">
          <a:avLst/>
        </a:prstGeom>
      </xdr:spPr>
    </xdr:pic>
    <xdr:clientData/>
  </xdr:twoCellAnchor>
  <xdr:twoCellAnchor editAs="oneCell">
    <xdr:from>
      <xdr:col>15</xdr:col>
      <xdr:colOff>823913</xdr:colOff>
      <xdr:row>47</xdr:row>
      <xdr:rowOff>4763</xdr:rowOff>
    </xdr:from>
    <xdr:to>
      <xdr:col>15</xdr:col>
      <xdr:colOff>884878</xdr:colOff>
      <xdr:row>47</xdr:row>
      <xdr:rowOff>59632</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9473863" y="10329863"/>
          <a:ext cx="60965" cy="54869"/>
        </a:xfrm>
        <a:prstGeom prst="rect">
          <a:avLst/>
        </a:prstGeom>
      </xdr:spPr>
    </xdr:pic>
    <xdr:clientData/>
  </xdr:twoCellAnchor>
  <xdr:twoCellAnchor editAs="oneCell">
    <xdr:from>
      <xdr:col>15</xdr:col>
      <xdr:colOff>823913</xdr:colOff>
      <xdr:row>52</xdr:row>
      <xdr:rowOff>0</xdr:rowOff>
    </xdr:from>
    <xdr:to>
      <xdr:col>15</xdr:col>
      <xdr:colOff>884878</xdr:colOff>
      <xdr:row>52</xdr:row>
      <xdr:rowOff>54869</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9473863" y="11572875"/>
          <a:ext cx="60965" cy="54869"/>
        </a:xfrm>
        <a:prstGeom prst="rect">
          <a:avLst/>
        </a:prstGeom>
      </xdr:spPr>
    </xdr:pic>
    <xdr:clientData/>
  </xdr:twoCellAnchor>
  <xdr:twoCellAnchor editAs="oneCell">
    <xdr:from>
      <xdr:col>4</xdr:col>
      <xdr:colOff>2726267</xdr:colOff>
      <xdr:row>28</xdr:row>
      <xdr:rowOff>207433</xdr:rowOff>
    </xdr:from>
    <xdr:to>
      <xdr:col>5</xdr:col>
      <xdr:colOff>1699</xdr:colOff>
      <xdr:row>29</xdr:row>
      <xdr:rowOff>54869</xdr:rowOff>
    </xdr:to>
    <xdr:pic>
      <xdr:nvPicPr>
        <xdr:cNvPr id="17" name="Picture 16"/>
        <xdr:cNvPicPr>
          <a:picLocks noChangeAspect="1"/>
        </xdr:cNvPicPr>
      </xdr:nvPicPr>
      <xdr:blipFill>
        <a:blip xmlns:r="http://schemas.openxmlformats.org/officeDocument/2006/relationships" r:embed="rId2"/>
        <a:stretch>
          <a:fillRect/>
        </a:stretch>
      </xdr:blipFill>
      <xdr:spPr>
        <a:xfrm>
          <a:off x="8652934" y="6455833"/>
          <a:ext cx="60965" cy="54869"/>
        </a:xfrm>
        <a:prstGeom prst="rect">
          <a:avLst/>
        </a:prstGeom>
      </xdr:spPr>
    </xdr:pic>
    <xdr:clientData/>
  </xdr:twoCellAnchor>
  <xdr:twoCellAnchor editAs="oneCell">
    <xdr:from>
      <xdr:col>4</xdr:col>
      <xdr:colOff>2726267</xdr:colOff>
      <xdr:row>31</xdr:row>
      <xdr:rowOff>4234</xdr:rowOff>
    </xdr:from>
    <xdr:to>
      <xdr:col>5</xdr:col>
      <xdr:colOff>1699</xdr:colOff>
      <xdr:row>31</xdr:row>
      <xdr:rowOff>59103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8652934" y="6879167"/>
          <a:ext cx="60965" cy="54869"/>
        </a:xfrm>
        <a:prstGeom prst="rect">
          <a:avLst/>
        </a:prstGeom>
      </xdr:spPr>
    </xdr:pic>
    <xdr:clientData/>
  </xdr:twoCellAnchor>
  <xdr:twoCellAnchor editAs="oneCell">
    <xdr:from>
      <xdr:col>4</xdr:col>
      <xdr:colOff>2726266</xdr:colOff>
      <xdr:row>33</xdr:row>
      <xdr:rowOff>4233</xdr:rowOff>
    </xdr:from>
    <xdr:to>
      <xdr:col>5</xdr:col>
      <xdr:colOff>1698</xdr:colOff>
      <xdr:row>33</xdr:row>
      <xdr:rowOff>59102</xdr:rowOff>
    </xdr:to>
    <xdr:pic>
      <xdr:nvPicPr>
        <xdr:cNvPr id="19" name="Picture 18"/>
        <xdr:cNvPicPr>
          <a:picLocks noChangeAspect="1"/>
        </xdr:cNvPicPr>
      </xdr:nvPicPr>
      <xdr:blipFill>
        <a:blip xmlns:r="http://schemas.openxmlformats.org/officeDocument/2006/relationships" r:embed="rId2"/>
        <a:stretch>
          <a:fillRect/>
        </a:stretch>
      </xdr:blipFill>
      <xdr:spPr>
        <a:xfrm>
          <a:off x="8652933" y="7353300"/>
          <a:ext cx="60965" cy="54869"/>
        </a:xfrm>
        <a:prstGeom prst="rect">
          <a:avLst/>
        </a:prstGeom>
      </xdr:spPr>
    </xdr:pic>
    <xdr:clientData/>
  </xdr:twoCellAnchor>
  <xdr:twoCellAnchor>
    <xdr:from>
      <xdr:col>15</xdr:col>
      <xdr:colOff>828040</xdr:colOff>
      <xdr:row>8</xdr:row>
      <xdr:rowOff>2540</xdr:rowOff>
    </xdr:from>
    <xdr:to>
      <xdr:col>15</xdr:col>
      <xdr:colOff>888178</xdr:colOff>
      <xdr:row>8</xdr:row>
      <xdr:rowOff>60329</xdr:rowOff>
    </xdr:to>
    <xdr:sp macro="" textlink="">
      <xdr:nvSpPr>
        <xdr:cNvPr id="13" name="Right Triangle 12"/>
        <xdr:cNvSpPr/>
      </xdr:nvSpPr>
      <xdr:spPr>
        <a:xfrm rot="10800000">
          <a:off x="19474180" y="2037080"/>
          <a:ext cx="60138" cy="57789"/>
        </a:xfrm>
        <a:prstGeom prst="r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2510971</xdr:colOff>
      <xdr:row>13</xdr:row>
      <xdr:rowOff>3629</xdr:rowOff>
    </xdr:from>
    <xdr:to>
      <xdr:col>3</xdr:col>
      <xdr:colOff>2571109</xdr:colOff>
      <xdr:row>13</xdr:row>
      <xdr:rowOff>61418</xdr:rowOff>
    </xdr:to>
    <xdr:sp macro="" textlink="">
      <xdr:nvSpPr>
        <xdr:cNvPr id="16" name="Right Triangle 15"/>
        <xdr:cNvSpPr/>
      </xdr:nvSpPr>
      <xdr:spPr>
        <a:xfrm rot="10800000">
          <a:off x="5863771" y="3080658"/>
          <a:ext cx="60138" cy="57789"/>
        </a:xfrm>
        <a:prstGeom prst="r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35"/>
  <sheetViews>
    <sheetView tabSelected="1" zoomScaleNormal="100" workbookViewId="0">
      <selection activeCell="D9" sqref="D9"/>
    </sheetView>
  </sheetViews>
  <sheetFormatPr defaultColWidth="9.109375" defaultRowHeight="14.4" x14ac:dyDescent="0.3"/>
  <cols>
    <col min="1" max="1" width="3.44140625" style="10" customWidth="1"/>
    <col min="2" max="2" width="127.109375" style="10" customWidth="1"/>
    <col min="3" max="16384" width="9.109375" style="10"/>
  </cols>
  <sheetData>
    <row r="2" spans="2:2" ht="24" thickBot="1" x14ac:dyDescent="0.5">
      <c r="B2" s="9" t="s">
        <v>56</v>
      </c>
    </row>
    <row r="3" spans="2:2" ht="78" x14ac:dyDescent="0.3">
      <c r="B3" s="7" t="s">
        <v>80</v>
      </c>
    </row>
    <row r="4" spans="2:2" ht="15.6" x14ac:dyDescent="0.3">
      <c r="B4" s="82" t="s">
        <v>79</v>
      </c>
    </row>
    <row r="5" spans="2:2" ht="31.2" x14ac:dyDescent="0.3">
      <c r="B5" s="5" t="s">
        <v>57</v>
      </c>
    </row>
    <row r="6" spans="2:2" ht="31.2" x14ac:dyDescent="0.3">
      <c r="B6" s="5" t="s">
        <v>58</v>
      </c>
    </row>
    <row r="7" spans="2:2" ht="31.2" x14ac:dyDescent="0.3">
      <c r="B7" s="106" t="s">
        <v>78</v>
      </c>
    </row>
    <row r="8" spans="2:2" ht="15.6" x14ac:dyDescent="0.3">
      <c r="B8" s="5" t="s">
        <v>136</v>
      </c>
    </row>
    <row r="9" spans="2:2" ht="31.8" thickBot="1" x14ac:dyDescent="0.35">
      <c r="B9" s="6" t="s">
        <v>137</v>
      </c>
    </row>
    <row r="11" spans="2:2" ht="24" thickBot="1" x14ac:dyDescent="0.5">
      <c r="B11" s="9" t="s">
        <v>133</v>
      </c>
    </row>
    <row r="12" spans="2:2" ht="31.2" x14ac:dyDescent="0.3">
      <c r="B12" s="76" t="s">
        <v>43</v>
      </c>
    </row>
    <row r="13" spans="2:2" ht="16.2" thickBot="1" x14ac:dyDescent="0.35">
      <c r="B13" s="6" t="s">
        <v>42</v>
      </c>
    </row>
    <row r="15" spans="2:2" ht="24" thickBot="1" x14ac:dyDescent="0.5">
      <c r="B15" s="9" t="s">
        <v>41</v>
      </c>
    </row>
    <row r="16" spans="2:2" ht="46.8" x14ac:dyDescent="0.3">
      <c r="B16" s="8" t="s">
        <v>25</v>
      </c>
    </row>
    <row r="17" spans="2:2" ht="31.2" x14ac:dyDescent="0.3">
      <c r="B17" s="5" t="s">
        <v>59</v>
      </c>
    </row>
    <row r="18" spans="2:2" ht="31.2" x14ac:dyDescent="0.3">
      <c r="B18" s="5" t="s">
        <v>62</v>
      </c>
    </row>
    <row r="19" spans="2:2" ht="15.6" x14ac:dyDescent="0.3">
      <c r="B19" s="5" t="s">
        <v>60</v>
      </c>
    </row>
    <row r="20" spans="2:2" ht="31.2" x14ac:dyDescent="0.3">
      <c r="B20" s="5" t="s">
        <v>61</v>
      </c>
    </row>
    <row r="21" spans="2:2" ht="15.6" x14ac:dyDescent="0.3">
      <c r="B21" s="5" t="s">
        <v>26</v>
      </c>
    </row>
    <row r="22" spans="2:2" ht="15.6" x14ac:dyDescent="0.3">
      <c r="B22" s="5" t="s">
        <v>63</v>
      </c>
    </row>
    <row r="23" spans="2:2" ht="15.6" x14ac:dyDescent="0.3">
      <c r="B23" s="5" t="s">
        <v>64</v>
      </c>
    </row>
    <row r="24" spans="2:2" ht="15.6" x14ac:dyDescent="0.3">
      <c r="B24" s="5" t="s">
        <v>65</v>
      </c>
    </row>
    <row r="25" spans="2:2" ht="31.2" x14ac:dyDescent="0.3">
      <c r="B25" s="5" t="s">
        <v>66</v>
      </c>
    </row>
    <row r="26" spans="2:2" ht="31.8" thickBot="1" x14ac:dyDescent="0.35">
      <c r="B26" s="6" t="s">
        <v>67</v>
      </c>
    </row>
    <row r="28" spans="2:2" ht="24" thickBot="1" x14ac:dyDescent="0.5">
      <c r="B28" s="9" t="s">
        <v>10</v>
      </c>
    </row>
    <row r="29" spans="2:2" ht="15.6" x14ac:dyDescent="0.3">
      <c r="B29" s="7" t="s">
        <v>68</v>
      </c>
    </row>
    <row r="30" spans="2:2" ht="15.6" x14ac:dyDescent="0.3">
      <c r="B30" s="5" t="s">
        <v>30</v>
      </c>
    </row>
    <row r="31" spans="2:2" ht="31.2" x14ac:dyDescent="0.3">
      <c r="B31" s="5" t="s">
        <v>69</v>
      </c>
    </row>
    <row r="32" spans="2:2" ht="15.6" x14ac:dyDescent="0.3">
      <c r="B32" s="5" t="s">
        <v>70</v>
      </c>
    </row>
    <row r="33" spans="2:2" ht="31.2" x14ac:dyDescent="0.3">
      <c r="B33" s="5" t="s">
        <v>29</v>
      </c>
    </row>
    <row r="34" spans="2:2" ht="62.4" x14ac:dyDescent="0.3">
      <c r="B34" s="5" t="s">
        <v>81</v>
      </c>
    </row>
    <row r="35" spans="2:2" ht="141" thickBot="1" x14ac:dyDescent="0.35">
      <c r="B35" s="6" t="s">
        <v>82</v>
      </c>
    </row>
  </sheetData>
  <sheetProtection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Q32"/>
  <sheetViews>
    <sheetView zoomScale="90" zoomScaleNormal="90" workbookViewId="0">
      <selection activeCell="Q11" sqref="Q11"/>
    </sheetView>
  </sheetViews>
  <sheetFormatPr defaultColWidth="9.109375" defaultRowHeight="15.6" x14ac:dyDescent="0.3"/>
  <cols>
    <col min="1" max="1" width="4.5546875" style="21" customWidth="1"/>
    <col min="2" max="2" width="40" style="21" customWidth="1"/>
    <col min="3" max="3" width="21" style="21" customWidth="1"/>
    <col min="4" max="15" width="9.109375" style="21"/>
    <col min="16" max="16" width="40" style="21" customWidth="1"/>
    <col min="17" max="17" width="21.109375" style="21" customWidth="1"/>
    <col min="18" max="16384" width="9.109375" style="21"/>
  </cols>
  <sheetData>
    <row r="1" spans="2:17" ht="23.4" x14ac:dyDescent="0.45">
      <c r="B1" s="99" t="s">
        <v>114</v>
      </c>
    </row>
    <row r="2" spans="2:17" ht="21" customHeight="1" x14ac:dyDescent="0.45">
      <c r="B2" s="156" t="s">
        <v>145</v>
      </c>
      <c r="C2" s="156"/>
      <c r="D2" s="98"/>
      <c r="E2" s="98"/>
      <c r="F2" s="98"/>
      <c r="G2" s="98"/>
      <c r="H2" s="98"/>
      <c r="I2" s="98"/>
      <c r="J2" s="98"/>
      <c r="K2" s="98"/>
      <c r="L2" s="98"/>
      <c r="M2" s="98"/>
      <c r="N2" s="98"/>
      <c r="P2" s="154" t="s">
        <v>115</v>
      </c>
      <c r="Q2" s="154"/>
    </row>
    <row r="3" spans="2:17" x14ac:dyDescent="0.3">
      <c r="B3" s="156"/>
      <c r="C3" s="156"/>
      <c r="D3" s="98"/>
      <c r="E3" s="98"/>
      <c r="F3" s="98"/>
      <c r="G3" s="98"/>
      <c r="H3" s="98"/>
      <c r="I3" s="98"/>
      <c r="J3" s="98"/>
      <c r="K3" s="98"/>
      <c r="L3" s="98"/>
      <c r="M3" s="98"/>
      <c r="N3" s="98"/>
      <c r="P3" s="155" t="s">
        <v>113</v>
      </c>
      <c r="Q3" s="155"/>
    </row>
    <row r="4" spans="2:17" ht="16.2" customHeight="1" x14ac:dyDescent="0.3">
      <c r="B4" s="156"/>
      <c r="C4" s="156"/>
      <c r="P4" s="155"/>
      <c r="Q4" s="155"/>
    </row>
    <row r="5" spans="2:17" ht="15.6" customHeight="1" thickBot="1" x14ac:dyDescent="0.35">
      <c r="B5" s="156"/>
      <c r="C5" s="156"/>
    </row>
    <row r="6" spans="2:17" ht="21" customHeight="1" thickBot="1" x14ac:dyDescent="0.5">
      <c r="B6" s="156"/>
      <c r="C6" s="156"/>
      <c r="P6" s="77" t="s">
        <v>73</v>
      </c>
      <c r="Q6" s="86"/>
    </row>
    <row r="7" spans="2:17" ht="15.6" customHeight="1" x14ac:dyDescent="0.3">
      <c r="B7" s="156"/>
      <c r="C7" s="156"/>
      <c r="P7" s="78"/>
      <c r="Q7" s="39"/>
    </row>
    <row r="8" spans="2:17" ht="15.6" customHeight="1" x14ac:dyDescent="0.3">
      <c r="B8" s="156"/>
      <c r="C8" s="156"/>
      <c r="P8" s="101" t="s">
        <v>74</v>
      </c>
      <c r="Q8" s="101"/>
    </row>
    <row r="9" spans="2:17" ht="15.6" customHeight="1" thickBot="1" x14ac:dyDescent="0.35">
      <c r="B9" s="156"/>
      <c r="C9" s="156"/>
      <c r="P9" s="79"/>
      <c r="Q9" s="79"/>
    </row>
    <row r="10" spans="2:17" ht="21" customHeight="1" x14ac:dyDescent="0.45">
      <c r="B10" s="156"/>
      <c r="C10" s="156"/>
      <c r="P10" s="77" t="s">
        <v>36</v>
      </c>
      <c r="Q10" s="111"/>
    </row>
    <row r="11" spans="2:17" ht="21" customHeight="1" thickBot="1" x14ac:dyDescent="0.5">
      <c r="B11" s="156"/>
      <c r="C11" s="156"/>
      <c r="P11" s="77" t="s">
        <v>75</v>
      </c>
      <c r="Q11" s="87"/>
    </row>
    <row r="12" spans="2:17" ht="15.75" customHeight="1" x14ac:dyDescent="0.3">
      <c r="B12" s="156"/>
      <c r="C12" s="156"/>
      <c r="P12" s="100"/>
      <c r="Q12" s="97"/>
    </row>
    <row r="13" spans="2:17" ht="16.5" customHeight="1" thickBot="1" x14ac:dyDescent="0.35">
      <c r="B13" s="156"/>
      <c r="C13" s="156"/>
      <c r="P13" s="78"/>
      <c r="Q13" s="39"/>
    </row>
    <row r="14" spans="2:17" ht="16.2" customHeight="1" thickBot="1" x14ac:dyDescent="0.4">
      <c r="B14" s="156"/>
      <c r="C14" s="156"/>
      <c r="P14" s="80" t="s">
        <v>76</v>
      </c>
      <c r="Q14" s="109">
        <f>IF(StaffGaugeHeight&lt;&gt;"",StaffGaugeHeight,SensorDepth/1000+SensorOffset)</f>
        <v>0</v>
      </c>
    </row>
    <row r="15" spans="2:17" x14ac:dyDescent="0.3">
      <c r="B15" s="156"/>
      <c r="C15" s="156"/>
      <c r="P15" s="78"/>
      <c r="Q15" s="39"/>
    </row>
    <row r="16" spans="2:17" ht="16.2" thickBot="1" x14ac:dyDescent="0.35">
      <c r="B16" s="156"/>
      <c r="C16" s="156"/>
      <c r="P16" s="78"/>
      <c r="Q16" s="39"/>
    </row>
    <row r="17" spans="2:17" ht="24" customHeight="1" thickBot="1" x14ac:dyDescent="0.5">
      <c r="B17" s="156"/>
      <c r="C17" s="156"/>
      <c r="P17" s="81" t="s">
        <v>77</v>
      </c>
      <c r="Q17" s="83" t="e">
        <f ca="1">RatingSlope*StageHeightForEstimate+RatingIntercept</f>
        <v>#VALUE!</v>
      </c>
    </row>
    <row r="18" spans="2:17" x14ac:dyDescent="0.3">
      <c r="B18" s="156"/>
      <c r="C18" s="156"/>
    </row>
    <row r="19" spans="2:17" x14ac:dyDescent="0.3">
      <c r="B19" s="156"/>
      <c r="C19" s="156"/>
    </row>
    <row r="20" spans="2:17" ht="16.2" customHeight="1" x14ac:dyDescent="0.3">
      <c r="B20" s="156"/>
      <c r="C20" s="156"/>
      <c r="D20" s="156" t="s">
        <v>144</v>
      </c>
      <c r="E20" s="156"/>
      <c r="F20" s="156"/>
      <c r="G20" s="156"/>
      <c r="H20" s="156"/>
      <c r="I20" s="156"/>
      <c r="J20" s="156"/>
      <c r="K20" s="156"/>
      <c r="L20" s="156"/>
      <c r="M20" s="156"/>
      <c r="N20" s="156"/>
    </row>
    <row r="21" spans="2:17" x14ac:dyDescent="0.3">
      <c r="D21" s="156"/>
      <c r="E21" s="156"/>
      <c r="F21" s="156"/>
      <c r="G21" s="156"/>
      <c r="H21" s="156"/>
      <c r="I21" s="156"/>
      <c r="J21" s="156"/>
      <c r="K21" s="156"/>
      <c r="L21" s="156"/>
      <c r="M21" s="156"/>
      <c r="N21" s="156"/>
    </row>
    <row r="22" spans="2:17" x14ac:dyDescent="0.3">
      <c r="D22" s="156"/>
      <c r="E22" s="156"/>
      <c r="F22" s="156"/>
      <c r="G22" s="156"/>
      <c r="H22" s="156"/>
      <c r="I22" s="156"/>
      <c r="J22" s="156"/>
      <c r="K22" s="156"/>
      <c r="L22" s="156"/>
      <c r="M22" s="156"/>
      <c r="N22" s="156"/>
    </row>
    <row r="23" spans="2:17" x14ac:dyDescent="0.3">
      <c r="D23" s="156"/>
      <c r="E23" s="156"/>
      <c r="F23" s="156"/>
      <c r="G23" s="156"/>
      <c r="H23" s="156"/>
      <c r="I23" s="156"/>
      <c r="J23" s="156"/>
      <c r="K23" s="156"/>
      <c r="L23" s="156"/>
      <c r="M23" s="156"/>
      <c r="N23" s="156"/>
    </row>
    <row r="24" spans="2:17" x14ac:dyDescent="0.3">
      <c r="D24" s="156"/>
      <c r="E24" s="156"/>
      <c r="F24" s="156"/>
      <c r="G24" s="156"/>
      <c r="H24" s="156"/>
      <c r="I24" s="156"/>
      <c r="J24" s="156"/>
      <c r="K24" s="156"/>
      <c r="L24" s="156"/>
      <c r="M24" s="156"/>
      <c r="N24" s="156"/>
    </row>
    <row r="25" spans="2:17" x14ac:dyDescent="0.3">
      <c r="D25" s="156"/>
      <c r="E25" s="156"/>
      <c r="F25" s="156"/>
      <c r="G25" s="156"/>
      <c r="H25" s="156"/>
      <c r="I25" s="156"/>
      <c r="J25" s="156"/>
      <c r="K25" s="156"/>
      <c r="L25" s="156"/>
      <c r="M25" s="156"/>
      <c r="N25" s="156"/>
    </row>
    <row r="26" spans="2:17" x14ac:dyDescent="0.3">
      <c r="D26" s="156"/>
      <c r="E26" s="156"/>
      <c r="F26" s="156"/>
      <c r="G26" s="156"/>
      <c r="H26" s="156"/>
      <c r="I26" s="156"/>
      <c r="J26" s="156"/>
      <c r="K26" s="156"/>
      <c r="L26" s="156"/>
      <c r="M26" s="156"/>
      <c r="N26" s="156"/>
    </row>
    <row r="27" spans="2:17" x14ac:dyDescent="0.3">
      <c r="D27" s="156"/>
      <c r="E27" s="156"/>
      <c r="F27" s="156"/>
      <c r="G27" s="156"/>
      <c r="H27" s="156"/>
      <c r="I27" s="156"/>
      <c r="J27" s="156"/>
      <c r="K27" s="156"/>
      <c r="L27" s="156"/>
      <c r="M27" s="156"/>
      <c r="N27" s="156"/>
    </row>
    <row r="28" spans="2:17" x14ac:dyDescent="0.3">
      <c r="D28" s="156"/>
      <c r="E28" s="156"/>
      <c r="F28" s="156"/>
      <c r="G28" s="156"/>
      <c r="H28" s="156"/>
      <c r="I28" s="156"/>
      <c r="J28" s="156"/>
      <c r="K28" s="156"/>
      <c r="L28" s="156"/>
      <c r="M28" s="156"/>
      <c r="N28" s="156"/>
    </row>
    <row r="29" spans="2:17" x14ac:dyDescent="0.3">
      <c r="D29" s="156"/>
      <c r="E29" s="156"/>
      <c r="F29" s="156"/>
      <c r="G29" s="156"/>
      <c r="H29" s="156"/>
      <c r="I29" s="156"/>
      <c r="J29" s="156"/>
      <c r="K29" s="156"/>
      <c r="L29" s="156"/>
      <c r="M29" s="156"/>
      <c r="N29" s="156"/>
    </row>
    <row r="30" spans="2:17" x14ac:dyDescent="0.3">
      <c r="D30" s="156"/>
      <c r="E30" s="156"/>
      <c r="F30" s="156"/>
      <c r="G30" s="156"/>
      <c r="H30" s="156"/>
      <c r="I30" s="156"/>
      <c r="J30" s="156"/>
      <c r="K30" s="156"/>
      <c r="L30" s="156"/>
      <c r="M30" s="156"/>
      <c r="N30" s="156"/>
    </row>
    <row r="31" spans="2:17" x14ac:dyDescent="0.3">
      <c r="D31" s="156"/>
      <c r="E31" s="156"/>
      <c r="F31" s="156"/>
      <c r="G31" s="156"/>
      <c r="H31" s="156"/>
      <c r="I31" s="156"/>
      <c r="J31" s="156"/>
      <c r="K31" s="156"/>
      <c r="L31" s="156"/>
      <c r="M31" s="156"/>
      <c r="N31" s="156"/>
    </row>
    <row r="32" spans="2:17" x14ac:dyDescent="0.3">
      <c r="D32" s="156"/>
      <c r="E32" s="156"/>
      <c r="F32" s="156"/>
      <c r="G32" s="156"/>
      <c r="H32" s="156"/>
      <c r="I32" s="156"/>
      <c r="J32" s="156"/>
      <c r="K32" s="156"/>
      <c r="L32" s="156"/>
      <c r="M32" s="156"/>
      <c r="N32" s="156"/>
    </row>
  </sheetData>
  <sheetProtection sheet="1" objects="1" scenarios="1" selectLockedCells="1"/>
  <mergeCells count="4">
    <mergeCell ref="P2:Q2"/>
    <mergeCell ref="P3:Q4"/>
    <mergeCell ref="B2:C20"/>
    <mergeCell ref="D20:N3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B49"/>
  <sheetViews>
    <sheetView zoomScaleNormal="100" workbookViewId="0">
      <selection activeCell="G42" sqref="G42"/>
    </sheetView>
  </sheetViews>
  <sheetFormatPr defaultColWidth="9.109375" defaultRowHeight="15.6" x14ac:dyDescent="0.3"/>
  <cols>
    <col min="1" max="1" width="4.5546875" style="15" customWidth="1"/>
    <col min="2" max="2" width="9.109375" style="15" customWidth="1"/>
    <col min="3" max="3" width="9" style="11" customWidth="1"/>
    <col min="4" max="5" width="9.109375" style="12" customWidth="1"/>
    <col min="6" max="7" width="9.109375" style="13" customWidth="1"/>
    <col min="8" max="8" width="9.109375" style="14" customWidth="1"/>
    <col min="9" max="13" width="9.109375" style="15"/>
    <col min="14" max="14" width="33.6640625" style="15" customWidth="1"/>
    <col min="15" max="15" width="3" style="15" bestFit="1" customWidth="1"/>
    <col min="16" max="16" width="11" style="15" bestFit="1" customWidth="1"/>
    <col min="17" max="17" width="18.5546875" style="15" bestFit="1" customWidth="1"/>
    <col min="18" max="18" width="3" style="15" bestFit="1" customWidth="1"/>
    <col min="19" max="19" width="4" style="15" customWidth="1"/>
    <col min="20" max="20" width="19.88671875" style="15" customWidth="1"/>
    <col min="21" max="21" width="9.109375" style="15"/>
    <col min="22" max="22" width="17.21875" style="15" customWidth="1"/>
    <col min="23" max="23" width="16.44140625" style="107" customWidth="1"/>
    <col min="24" max="24" width="16.44140625" style="108" customWidth="1"/>
    <col min="25" max="25" width="18.5546875" style="108" bestFit="1" customWidth="1"/>
    <col min="26" max="28" width="16.44140625" style="15" customWidth="1"/>
    <col min="29" max="16384" width="9.109375" style="15"/>
  </cols>
  <sheetData>
    <row r="1" spans="2:28" ht="23.4" customHeight="1" thickBot="1" x14ac:dyDescent="0.5">
      <c r="B1" s="159" t="s">
        <v>130</v>
      </c>
      <c r="C1" s="159"/>
      <c r="D1" s="159"/>
      <c r="E1" s="159"/>
      <c r="F1" s="159"/>
      <c r="G1" s="159"/>
      <c r="V1" s="168" t="s">
        <v>71</v>
      </c>
      <c r="W1" s="168"/>
      <c r="X1" s="168"/>
      <c r="Y1" s="168"/>
      <c r="Z1" s="168"/>
      <c r="AA1" s="168"/>
      <c r="AB1" s="168"/>
    </row>
    <row r="2" spans="2:28" ht="16.2" customHeight="1" thickBot="1" x14ac:dyDescent="0.4">
      <c r="B2" s="157" t="s">
        <v>139</v>
      </c>
      <c r="C2" s="157"/>
      <c r="D2" s="157"/>
      <c r="E2" s="157"/>
      <c r="F2" s="157"/>
      <c r="G2" s="157"/>
      <c r="H2" s="157"/>
      <c r="N2" s="161" t="s">
        <v>138</v>
      </c>
      <c r="O2" s="161"/>
      <c r="P2" s="161"/>
      <c r="Q2" s="161"/>
      <c r="R2" s="161"/>
      <c r="S2" s="161"/>
      <c r="T2" s="152" t="e">
        <f>AVERAGE(Z5:Z11)-AVERAGE(AA5:AA11)</f>
        <v>#DIV/0!</v>
      </c>
      <c r="V2" s="165" t="s">
        <v>131</v>
      </c>
      <c r="W2" s="176" t="s">
        <v>22</v>
      </c>
      <c r="X2" s="179" t="s">
        <v>23</v>
      </c>
      <c r="Y2" s="162" t="s">
        <v>116</v>
      </c>
      <c r="Z2" s="169" t="s">
        <v>35</v>
      </c>
      <c r="AA2" s="169" t="s">
        <v>50</v>
      </c>
      <c r="AB2" s="173" t="s">
        <v>24</v>
      </c>
    </row>
    <row r="3" spans="2:28" ht="16.2" thickTop="1" x14ac:dyDescent="0.3">
      <c r="B3" s="157"/>
      <c r="C3" s="157"/>
      <c r="D3" s="157"/>
      <c r="E3" s="157"/>
      <c r="F3" s="157"/>
      <c r="G3" s="157"/>
      <c r="H3" s="157"/>
      <c r="T3" s="153"/>
      <c r="V3" s="166"/>
      <c r="W3" s="177"/>
      <c r="X3" s="180"/>
      <c r="Y3" s="163"/>
      <c r="Z3" s="170"/>
      <c r="AA3" s="172"/>
      <c r="AB3" s="174"/>
    </row>
    <row r="4" spans="2:28" ht="16.2" thickBot="1" x14ac:dyDescent="0.35">
      <c r="B4" s="157"/>
      <c r="C4" s="157"/>
      <c r="D4" s="157"/>
      <c r="E4" s="157"/>
      <c r="F4" s="157"/>
      <c r="G4" s="157"/>
      <c r="H4" s="157"/>
      <c r="V4" s="167"/>
      <c r="W4" s="178"/>
      <c r="X4" s="164"/>
      <c r="Y4" s="164"/>
      <c r="Z4" s="171"/>
      <c r="AA4" s="171"/>
      <c r="AB4" s="175"/>
    </row>
    <row r="5" spans="2:28" ht="24.6" customHeight="1" thickTop="1" thickBot="1" x14ac:dyDescent="0.5">
      <c r="B5" s="157"/>
      <c r="C5" s="157"/>
      <c r="D5" s="157"/>
      <c r="E5" s="157"/>
      <c r="F5" s="157"/>
      <c r="G5" s="157"/>
      <c r="H5" s="157"/>
      <c r="N5" s="160" t="s">
        <v>51</v>
      </c>
      <c r="O5" s="160"/>
      <c r="P5" s="160"/>
      <c r="Q5" s="160"/>
      <c r="R5" s="160"/>
      <c r="S5" s="160"/>
      <c r="T5" s="160"/>
    </row>
    <row r="6" spans="2:28" ht="18.600000000000001" thickBot="1" x14ac:dyDescent="0.4">
      <c r="B6" s="157"/>
      <c r="C6" s="157"/>
      <c r="D6" s="157"/>
      <c r="E6" s="157"/>
      <c r="F6" s="157"/>
      <c r="G6" s="157"/>
      <c r="H6" s="157"/>
      <c r="N6" s="74" t="s">
        <v>49</v>
      </c>
      <c r="O6" s="75" t="s">
        <v>52</v>
      </c>
      <c r="P6" s="84" t="e">
        <f ca="1">SLOPE('Rating Curve'!RatingDischarges,'Rating Curve'!RatingStages)</f>
        <v>#VALUE!</v>
      </c>
      <c r="Q6" s="75" t="s">
        <v>54</v>
      </c>
      <c r="R6" s="75" t="s">
        <v>53</v>
      </c>
      <c r="S6" s="75" t="e">
        <f ca="1">IF(T6&gt;=0,"+","")</f>
        <v>#VALUE!</v>
      </c>
      <c r="T6" s="85" t="e">
        <f ca="1">INTERCEPT('Rating Curve'!RatingDischarges,'Rating Curve'!RatingStages)</f>
        <v>#VALUE!</v>
      </c>
    </row>
    <row r="7" spans="2:28" ht="15.6" customHeight="1" x14ac:dyDescent="0.3">
      <c r="B7" s="157"/>
      <c r="C7" s="157"/>
      <c r="D7" s="157"/>
      <c r="E7" s="157"/>
      <c r="F7" s="157"/>
      <c r="G7" s="157"/>
      <c r="H7" s="157"/>
      <c r="N7" s="110"/>
      <c r="O7" s="110"/>
      <c r="P7" s="110"/>
      <c r="Q7" s="110"/>
      <c r="R7" s="110"/>
      <c r="S7" s="110"/>
      <c r="T7" s="110"/>
    </row>
    <row r="8" spans="2:28" ht="24" thickBot="1" x14ac:dyDescent="0.5">
      <c r="B8" s="157"/>
      <c r="C8" s="157"/>
      <c r="D8" s="157"/>
      <c r="E8" s="157"/>
      <c r="F8" s="157"/>
      <c r="G8" s="157"/>
      <c r="H8" s="157"/>
      <c r="N8" s="160" t="s">
        <v>72</v>
      </c>
      <c r="O8" s="160"/>
      <c r="P8" s="160"/>
      <c r="Q8" s="160"/>
      <c r="R8" s="160"/>
      <c r="S8" s="160"/>
      <c r="T8" s="160"/>
    </row>
    <row r="9" spans="2:28" ht="18.600000000000001" thickBot="1" x14ac:dyDescent="0.4">
      <c r="B9" s="157"/>
      <c r="C9" s="157"/>
      <c r="D9" s="157"/>
      <c r="E9" s="157"/>
      <c r="F9" s="157"/>
      <c r="G9" s="157"/>
      <c r="H9" s="157"/>
      <c r="N9" s="148" t="s">
        <v>49</v>
      </c>
      <c r="O9" s="149" t="s">
        <v>52</v>
      </c>
      <c r="P9" s="150" t="e">
        <f ca="1">SLOPE('Rating Curve'!RatingDischarges,'Rating Curve'!RatingStages)</f>
        <v>#VALUE!</v>
      </c>
      <c r="Q9" s="149" t="s">
        <v>55</v>
      </c>
      <c r="R9" s="149" t="s">
        <v>53</v>
      </c>
      <c r="S9" s="149" t="e">
        <f>IF(T9&gt;=0,"+","")</f>
        <v>#DIV/0!</v>
      </c>
      <c r="T9" s="151" t="e">
        <f>IF(T2="","???", INTERCEPT('Rating Curve'!RatingDischarges,'Rating Curve'!RatingStages) +T2)</f>
        <v>#DIV/0!</v>
      </c>
    </row>
    <row r="10" spans="2:28" x14ac:dyDescent="0.3">
      <c r="B10" s="157"/>
      <c r="C10" s="157"/>
      <c r="D10" s="157"/>
      <c r="E10" s="157"/>
      <c r="F10" s="157"/>
      <c r="G10" s="157"/>
      <c r="H10" s="157"/>
      <c r="N10" s="110"/>
      <c r="O10" s="110"/>
      <c r="P10" s="110"/>
      <c r="Q10" s="110"/>
      <c r="R10" s="110"/>
      <c r="S10" s="110"/>
      <c r="T10" s="110"/>
    </row>
    <row r="11" spans="2:28" x14ac:dyDescent="0.3">
      <c r="B11" s="157"/>
      <c r="C11" s="157"/>
      <c r="D11" s="157"/>
      <c r="E11" s="157"/>
      <c r="F11" s="157"/>
      <c r="G11" s="157"/>
      <c r="H11" s="157"/>
    </row>
    <row r="12" spans="2:28" x14ac:dyDescent="0.3">
      <c r="B12" s="157"/>
      <c r="C12" s="157"/>
      <c r="D12" s="157"/>
      <c r="E12" s="157"/>
      <c r="F12" s="157"/>
      <c r="G12" s="157"/>
      <c r="H12" s="157"/>
    </row>
    <row r="13" spans="2:28" x14ac:dyDescent="0.3">
      <c r="B13" s="157"/>
      <c r="C13" s="157"/>
      <c r="D13" s="157"/>
      <c r="E13" s="157"/>
      <c r="F13" s="157"/>
      <c r="G13" s="157"/>
      <c r="H13" s="157"/>
    </row>
    <row r="14" spans="2:28" x14ac:dyDescent="0.3">
      <c r="B14" s="157"/>
      <c r="C14" s="157"/>
      <c r="D14" s="157"/>
      <c r="E14" s="157"/>
      <c r="F14" s="157"/>
      <c r="G14" s="157"/>
      <c r="H14" s="157"/>
    </row>
    <row r="15" spans="2:28" x14ac:dyDescent="0.3">
      <c r="B15" s="157"/>
      <c r="C15" s="157"/>
      <c r="D15" s="157"/>
      <c r="E15" s="157"/>
      <c r="F15" s="157"/>
      <c r="G15" s="157"/>
      <c r="H15" s="157"/>
    </row>
    <row r="16" spans="2:28" x14ac:dyDescent="0.3">
      <c r="B16" s="157"/>
      <c r="C16" s="157"/>
      <c r="D16" s="157"/>
      <c r="E16" s="157"/>
      <c r="F16" s="157"/>
      <c r="G16" s="157"/>
      <c r="H16" s="157"/>
    </row>
    <row r="17" spans="2:8" x14ac:dyDescent="0.3">
      <c r="B17" s="157"/>
      <c r="C17" s="157"/>
      <c r="D17" s="157"/>
      <c r="E17" s="157"/>
      <c r="F17" s="157"/>
      <c r="G17" s="157"/>
      <c r="H17" s="157"/>
    </row>
    <row r="18" spans="2:8" x14ac:dyDescent="0.3">
      <c r="B18" s="157"/>
      <c r="C18" s="157"/>
      <c r="D18" s="157"/>
      <c r="E18" s="157"/>
      <c r="F18" s="157"/>
      <c r="G18" s="157"/>
      <c r="H18" s="157"/>
    </row>
    <row r="19" spans="2:8" x14ac:dyDescent="0.3">
      <c r="B19" s="157"/>
      <c r="C19" s="157"/>
      <c r="D19" s="157"/>
      <c r="E19" s="157"/>
      <c r="F19" s="157"/>
      <c r="G19" s="157"/>
      <c r="H19" s="157"/>
    </row>
    <row r="20" spans="2:8" x14ac:dyDescent="0.3">
      <c r="B20" s="157"/>
      <c r="C20" s="157"/>
      <c r="D20" s="157"/>
      <c r="E20" s="157"/>
      <c r="F20" s="157"/>
      <c r="G20" s="157"/>
      <c r="H20" s="157"/>
    </row>
    <row r="21" spans="2:8" x14ac:dyDescent="0.3">
      <c r="B21" s="157"/>
      <c r="C21" s="157"/>
      <c r="D21" s="157"/>
      <c r="E21" s="157"/>
      <c r="F21" s="157"/>
      <c r="G21" s="157"/>
      <c r="H21" s="157"/>
    </row>
    <row r="22" spans="2:8" ht="24.6" customHeight="1" x14ac:dyDescent="0.3">
      <c r="B22" s="157"/>
      <c r="C22" s="157"/>
      <c r="D22" s="157"/>
      <c r="E22" s="157"/>
      <c r="F22" s="157"/>
      <c r="G22" s="157"/>
      <c r="H22" s="157"/>
    </row>
    <row r="23" spans="2:8" x14ac:dyDescent="0.3">
      <c r="B23" s="157" t="s">
        <v>140</v>
      </c>
      <c r="C23" s="157"/>
      <c r="D23" s="157"/>
      <c r="E23" s="157"/>
      <c r="F23" s="157"/>
      <c r="G23" s="157"/>
      <c r="H23" s="157"/>
    </row>
    <row r="24" spans="2:8" x14ac:dyDescent="0.3">
      <c r="B24" s="157"/>
      <c r="C24" s="157"/>
      <c r="D24" s="157"/>
      <c r="E24" s="157"/>
      <c r="F24" s="157"/>
      <c r="G24" s="157"/>
      <c r="H24" s="157"/>
    </row>
    <row r="25" spans="2:8" x14ac:dyDescent="0.3">
      <c r="B25" s="157"/>
      <c r="C25" s="157"/>
      <c r="D25" s="157"/>
      <c r="E25" s="157"/>
      <c r="F25" s="157"/>
      <c r="G25" s="157"/>
      <c r="H25" s="157"/>
    </row>
    <row r="26" spans="2:8" x14ac:dyDescent="0.3">
      <c r="B26" s="157"/>
      <c r="C26" s="157"/>
      <c r="D26" s="157"/>
      <c r="E26" s="157"/>
      <c r="F26" s="157"/>
      <c r="G26" s="157"/>
      <c r="H26" s="157"/>
    </row>
    <row r="27" spans="2:8" x14ac:dyDescent="0.3">
      <c r="B27" s="157"/>
      <c r="C27" s="157"/>
      <c r="D27" s="157"/>
      <c r="E27" s="157"/>
      <c r="F27" s="157"/>
      <c r="G27" s="157"/>
      <c r="H27" s="157"/>
    </row>
    <row r="28" spans="2:8" x14ac:dyDescent="0.3">
      <c r="B28" s="157"/>
      <c r="C28" s="157"/>
      <c r="D28" s="157"/>
      <c r="E28" s="157"/>
      <c r="F28" s="157"/>
      <c r="G28" s="157"/>
      <c r="H28" s="157"/>
    </row>
    <row r="29" spans="2:8" x14ac:dyDescent="0.3">
      <c r="B29" s="157"/>
      <c r="C29" s="157"/>
      <c r="D29" s="157"/>
      <c r="E29" s="157"/>
      <c r="F29" s="157"/>
      <c r="G29" s="157"/>
      <c r="H29" s="157"/>
    </row>
    <row r="30" spans="2:8" x14ac:dyDescent="0.3">
      <c r="B30" s="157"/>
      <c r="C30" s="157"/>
      <c r="D30" s="157"/>
      <c r="E30" s="157"/>
      <c r="F30" s="157"/>
      <c r="G30" s="157"/>
      <c r="H30" s="157"/>
    </row>
    <row r="31" spans="2:8" x14ac:dyDescent="0.3">
      <c r="B31" s="157"/>
      <c r="C31" s="157"/>
      <c r="D31" s="157"/>
      <c r="E31" s="157"/>
      <c r="F31" s="157"/>
      <c r="G31" s="157"/>
      <c r="H31" s="157"/>
    </row>
    <row r="32" spans="2:8" x14ac:dyDescent="0.3">
      <c r="B32" s="157"/>
      <c r="C32" s="157"/>
      <c r="D32" s="157"/>
      <c r="E32" s="157"/>
      <c r="F32" s="157"/>
      <c r="G32" s="157"/>
      <c r="H32" s="157"/>
    </row>
    <row r="33" spans="2:20" x14ac:dyDescent="0.3">
      <c r="B33" s="157"/>
      <c r="C33" s="157"/>
      <c r="D33" s="157"/>
      <c r="E33" s="157"/>
      <c r="F33" s="157"/>
      <c r="G33" s="157"/>
      <c r="H33" s="157"/>
    </row>
    <row r="34" spans="2:20" x14ac:dyDescent="0.3">
      <c r="B34" s="157"/>
      <c r="C34" s="157"/>
      <c r="D34" s="157"/>
      <c r="E34" s="157"/>
      <c r="F34" s="157"/>
      <c r="G34" s="157"/>
      <c r="H34" s="157"/>
    </row>
    <row r="35" spans="2:20" ht="15.6" customHeight="1" x14ac:dyDescent="0.3">
      <c r="B35" s="157"/>
      <c r="C35" s="157"/>
      <c r="D35" s="157"/>
      <c r="E35" s="157"/>
      <c r="F35" s="157"/>
      <c r="G35" s="157"/>
      <c r="H35" s="157"/>
      <c r="I35" s="158" t="s">
        <v>146</v>
      </c>
      <c r="J35" s="158"/>
      <c r="K35" s="158"/>
      <c r="L35" s="158"/>
      <c r="M35" s="158"/>
      <c r="N35" s="158"/>
      <c r="O35" s="158"/>
      <c r="P35" s="158"/>
      <c r="Q35" s="158"/>
      <c r="R35" s="158"/>
      <c r="S35" s="158"/>
      <c r="T35" s="158"/>
    </row>
    <row r="36" spans="2:20" x14ac:dyDescent="0.3">
      <c r="B36" s="102"/>
      <c r="C36" s="102"/>
      <c r="D36" s="102"/>
      <c r="E36" s="102"/>
      <c r="F36" s="102"/>
      <c r="G36" s="102"/>
      <c r="H36" s="102"/>
      <c r="I36" s="158"/>
      <c r="J36" s="158"/>
      <c r="K36" s="158"/>
      <c r="L36" s="158"/>
      <c r="M36" s="158"/>
      <c r="N36" s="158"/>
      <c r="O36" s="158"/>
      <c r="P36" s="158"/>
      <c r="Q36" s="158"/>
      <c r="R36" s="158"/>
      <c r="S36" s="158"/>
      <c r="T36" s="158"/>
    </row>
    <row r="37" spans="2:20" x14ac:dyDescent="0.3">
      <c r="B37" s="102"/>
      <c r="C37" s="102"/>
      <c r="D37" s="102"/>
      <c r="E37" s="102"/>
      <c r="F37" s="102"/>
      <c r="G37" s="102"/>
      <c r="H37" s="102"/>
      <c r="I37" s="158"/>
      <c r="J37" s="158"/>
      <c r="K37" s="158"/>
      <c r="L37" s="158"/>
      <c r="M37" s="158"/>
      <c r="N37" s="158"/>
      <c r="O37" s="158"/>
      <c r="P37" s="158"/>
      <c r="Q37" s="158"/>
      <c r="R37" s="158"/>
      <c r="S37" s="158"/>
      <c r="T37" s="158"/>
    </row>
    <row r="38" spans="2:20" x14ac:dyDescent="0.3">
      <c r="I38" s="158"/>
      <c r="J38" s="158"/>
      <c r="K38" s="158"/>
      <c r="L38" s="158"/>
      <c r="M38" s="158"/>
      <c r="N38" s="158"/>
      <c r="O38" s="158"/>
      <c r="P38" s="158"/>
      <c r="Q38" s="158"/>
      <c r="R38" s="158"/>
      <c r="S38" s="158"/>
      <c r="T38" s="158"/>
    </row>
    <row r="39" spans="2:20" x14ac:dyDescent="0.3">
      <c r="I39" s="158"/>
      <c r="J39" s="158"/>
      <c r="K39" s="158"/>
      <c r="L39" s="158"/>
      <c r="M39" s="158"/>
      <c r="N39" s="158"/>
      <c r="O39" s="158"/>
      <c r="P39" s="158"/>
      <c r="Q39" s="158"/>
      <c r="R39" s="158"/>
      <c r="S39" s="158"/>
      <c r="T39" s="158"/>
    </row>
    <row r="40" spans="2:20" ht="15.6" customHeight="1" x14ac:dyDescent="0.3">
      <c r="I40" s="158" t="s">
        <v>143</v>
      </c>
      <c r="J40" s="158"/>
      <c r="K40" s="158"/>
      <c r="L40" s="158"/>
      <c r="M40" s="158"/>
      <c r="N40" s="158"/>
      <c r="O40" s="158"/>
      <c r="P40" s="158"/>
      <c r="Q40" s="158"/>
      <c r="R40" s="158"/>
      <c r="S40" s="158"/>
      <c r="T40" s="158"/>
    </row>
    <row r="41" spans="2:20" x14ac:dyDescent="0.3">
      <c r="I41" s="158"/>
      <c r="J41" s="158"/>
      <c r="K41" s="158"/>
      <c r="L41" s="158"/>
      <c r="M41" s="158"/>
      <c r="N41" s="158"/>
      <c r="O41" s="158"/>
      <c r="P41" s="158"/>
      <c r="Q41" s="158"/>
      <c r="R41" s="158"/>
      <c r="S41" s="158"/>
      <c r="T41" s="158"/>
    </row>
    <row r="42" spans="2:20" x14ac:dyDescent="0.3">
      <c r="I42" s="158"/>
      <c r="J42" s="158"/>
      <c r="K42" s="158"/>
      <c r="L42" s="158"/>
      <c r="M42" s="158"/>
      <c r="N42" s="158"/>
      <c r="O42" s="158"/>
      <c r="P42" s="158"/>
      <c r="Q42" s="158"/>
      <c r="R42" s="158"/>
      <c r="S42" s="158"/>
      <c r="T42" s="158"/>
    </row>
    <row r="43" spans="2:20" x14ac:dyDescent="0.3">
      <c r="I43" s="158"/>
      <c r="J43" s="158"/>
      <c r="K43" s="158"/>
      <c r="L43" s="158"/>
      <c r="M43" s="158"/>
      <c r="N43" s="158"/>
      <c r="O43" s="158"/>
      <c r="P43" s="158"/>
      <c r="Q43" s="158"/>
      <c r="R43" s="158"/>
      <c r="S43" s="158"/>
      <c r="T43" s="158"/>
    </row>
    <row r="44" spans="2:20" x14ac:dyDescent="0.3">
      <c r="I44" s="158"/>
      <c r="J44" s="158"/>
      <c r="K44" s="158"/>
      <c r="L44" s="158"/>
      <c r="M44" s="158"/>
      <c r="N44" s="158"/>
      <c r="O44" s="158"/>
      <c r="P44" s="158"/>
      <c r="Q44" s="158"/>
      <c r="R44" s="158"/>
      <c r="S44" s="158"/>
      <c r="T44" s="158"/>
    </row>
    <row r="45" spans="2:20" x14ac:dyDescent="0.3">
      <c r="I45" s="158"/>
      <c r="J45" s="158"/>
      <c r="K45" s="158"/>
      <c r="L45" s="158"/>
      <c r="M45" s="158"/>
      <c r="N45" s="158"/>
      <c r="O45" s="158"/>
      <c r="P45" s="158"/>
      <c r="Q45" s="158"/>
      <c r="R45" s="158"/>
      <c r="S45" s="158"/>
      <c r="T45" s="158"/>
    </row>
    <row r="46" spans="2:20" x14ac:dyDescent="0.3">
      <c r="I46" s="158"/>
      <c r="J46" s="158"/>
      <c r="K46" s="158"/>
      <c r="L46" s="158"/>
      <c r="M46" s="158"/>
      <c r="N46" s="158"/>
      <c r="O46" s="158"/>
      <c r="P46" s="158"/>
      <c r="Q46" s="158"/>
      <c r="R46" s="158"/>
      <c r="S46" s="158"/>
      <c r="T46" s="158"/>
    </row>
    <row r="47" spans="2:20" x14ac:dyDescent="0.3">
      <c r="I47" s="158"/>
      <c r="J47" s="158"/>
      <c r="K47" s="158"/>
      <c r="L47" s="158"/>
      <c r="M47" s="158"/>
      <c r="N47" s="158"/>
      <c r="O47" s="158"/>
      <c r="P47" s="158"/>
      <c r="Q47" s="158"/>
      <c r="R47" s="158"/>
      <c r="S47" s="158"/>
      <c r="T47" s="158"/>
    </row>
    <row r="48" spans="2:20" x14ac:dyDescent="0.3">
      <c r="I48" s="158"/>
      <c r="J48" s="158"/>
      <c r="K48" s="158"/>
      <c r="L48" s="158"/>
      <c r="M48" s="158"/>
      <c r="N48" s="158"/>
      <c r="O48" s="158"/>
      <c r="P48" s="158"/>
      <c r="Q48" s="158"/>
      <c r="R48" s="158"/>
      <c r="S48" s="158"/>
      <c r="T48" s="158"/>
    </row>
    <row r="49" spans="9:20" x14ac:dyDescent="0.3">
      <c r="I49" s="158"/>
      <c r="J49" s="158"/>
      <c r="K49" s="158"/>
      <c r="L49" s="158"/>
      <c r="M49" s="158"/>
      <c r="N49" s="158"/>
      <c r="O49" s="158"/>
      <c r="P49" s="158"/>
      <c r="Q49" s="158"/>
      <c r="R49" s="158"/>
      <c r="S49" s="158"/>
      <c r="T49" s="158"/>
    </row>
  </sheetData>
  <sheetProtection sheet="1" objects="1" scenarios="1" selectLockedCells="1"/>
  <mergeCells count="16">
    <mergeCell ref="Y2:Y4"/>
    <mergeCell ref="V2:V4"/>
    <mergeCell ref="V1:AB1"/>
    <mergeCell ref="Z2:Z4"/>
    <mergeCell ref="AA2:AA4"/>
    <mergeCell ref="AB2:AB4"/>
    <mergeCell ref="W2:W4"/>
    <mergeCell ref="X2:X4"/>
    <mergeCell ref="B23:H35"/>
    <mergeCell ref="I35:T39"/>
    <mergeCell ref="I40:T49"/>
    <mergeCell ref="B1:G1"/>
    <mergeCell ref="N5:T5"/>
    <mergeCell ref="N8:T8"/>
    <mergeCell ref="N2:S2"/>
    <mergeCell ref="B2:H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reatenewRatingCurveDischargeForm" altText="Add A New Discharge Measurement">
                <anchor moveWithCells="1" sizeWithCells="1">
                  <from>
                    <xdr:col>8</xdr:col>
                    <xdr:colOff>213360</xdr:colOff>
                    <xdr:row>0</xdr:row>
                    <xdr:rowOff>198120</xdr:rowOff>
                  </from>
                  <to>
                    <xdr:col>12</xdr:col>
                    <xdr:colOff>403860</xdr:colOff>
                    <xdr:row>5</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W89"/>
  <sheetViews>
    <sheetView zoomScale="90" zoomScaleNormal="90" zoomScalePageLayoutView="85" workbookViewId="0">
      <selection activeCell="E14" sqref="E14"/>
    </sheetView>
  </sheetViews>
  <sheetFormatPr defaultColWidth="9.109375" defaultRowHeight="14.4" x14ac:dyDescent="0.3"/>
  <cols>
    <col min="1" max="1" width="4.5546875" style="16" customWidth="1"/>
    <col min="2" max="2" width="22.21875" style="16" customWidth="1"/>
    <col min="3" max="3" width="22.109375" style="16" customWidth="1"/>
    <col min="4" max="4" width="37.5546875" style="16" customWidth="1"/>
    <col min="5" max="5" width="40.6640625" style="16" customWidth="1"/>
    <col min="6" max="6" width="9.109375" style="16"/>
    <col min="7" max="7" width="6.33203125" style="17" bestFit="1" customWidth="1"/>
    <col min="8" max="8" width="9.6640625" style="16" bestFit="1" customWidth="1"/>
    <col min="9" max="11" width="13.88671875" style="16" customWidth="1"/>
    <col min="12" max="12" width="35.6640625" style="16" customWidth="1"/>
    <col min="13" max="13" width="5.109375" style="17" customWidth="1"/>
    <col min="14" max="14" width="27" style="17" customWidth="1"/>
    <col min="15" max="15" width="10.21875" style="17" customWidth="1"/>
    <col min="16" max="16" width="13" style="17" customWidth="1"/>
    <col min="17" max="18" width="5.109375" style="17" customWidth="1"/>
    <col min="19" max="19" width="16.44140625" style="17" bestFit="1" customWidth="1"/>
    <col min="20" max="20" width="14.88671875" style="16" bestFit="1" customWidth="1"/>
    <col min="21" max="21" width="19.88671875" style="16" bestFit="1" customWidth="1"/>
    <col min="22" max="16384" width="9.109375" style="16"/>
  </cols>
  <sheetData>
    <row r="1" spans="2:23" ht="23.4" customHeight="1" x14ac:dyDescent="0.45">
      <c r="B1" s="181" t="s">
        <v>132</v>
      </c>
      <c r="C1" s="181"/>
      <c r="D1" s="184" t="s">
        <v>15</v>
      </c>
      <c r="E1" s="184"/>
      <c r="H1" s="184" t="s">
        <v>13</v>
      </c>
      <c r="I1" s="184"/>
      <c r="J1" s="184"/>
      <c r="K1" s="184"/>
      <c r="L1" s="184"/>
      <c r="M1" s="18"/>
      <c r="N1" s="189" t="s">
        <v>87</v>
      </c>
      <c r="O1" s="189"/>
      <c r="P1" s="189"/>
      <c r="Q1" s="69"/>
      <c r="S1" s="184" t="s">
        <v>16</v>
      </c>
      <c r="T1" s="184"/>
      <c r="U1" s="184"/>
    </row>
    <row r="2" spans="2:23" ht="21.6" customHeight="1" thickBot="1" x14ac:dyDescent="0.45">
      <c r="B2" s="183" t="s">
        <v>141</v>
      </c>
      <c r="C2" s="183"/>
      <c r="G2" s="190" t="s">
        <v>1</v>
      </c>
      <c r="H2" s="19"/>
      <c r="I2" s="19"/>
      <c r="J2" s="19"/>
      <c r="K2" s="19"/>
      <c r="L2" s="19"/>
      <c r="M2" s="18"/>
      <c r="N2" s="189"/>
      <c r="O2" s="189"/>
      <c r="P2" s="189"/>
      <c r="Q2" s="69"/>
      <c r="R2" s="20"/>
      <c r="S2" s="196" t="s">
        <v>134</v>
      </c>
      <c r="T2" s="196"/>
      <c r="U2" s="196"/>
    </row>
    <row r="3" spans="2:23" ht="16.2" thickBot="1" x14ac:dyDescent="0.35">
      <c r="B3" s="183"/>
      <c r="C3" s="183"/>
      <c r="D3" s="78" t="s">
        <v>9</v>
      </c>
      <c r="E3" s="1"/>
      <c r="G3" s="190"/>
      <c r="H3" s="50"/>
      <c r="I3" s="50"/>
      <c r="J3" s="50"/>
      <c r="K3" s="50"/>
      <c r="L3" s="51"/>
      <c r="M3" s="23"/>
      <c r="O3" s="27"/>
      <c r="P3" s="35"/>
      <c r="Q3" s="35"/>
      <c r="R3" s="35"/>
      <c r="S3" s="51"/>
      <c r="T3" s="52"/>
      <c r="U3" s="52"/>
    </row>
    <row r="4" spans="2:23" ht="33.6" thickBot="1" x14ac:dyDescent="0.35">
      <c r="B4" s="183"/>
      <c r="C4" s="183"/>
      <c r="G4" s="190"/>
      <c r="H4" s="56" t="s">
        <v>12</v>
      </c>
      <c r="I4" s="56" t="s">
        <v>11</v>
      </c>
      <c r="J4" s="56" t="s">
        <v>46</v>
      </c>
      <c r="K4" s="56" t="s">
        <v>8</v>
      </c>
      <c r="L4" s="72" t="s">
        <v>5</v>
      </c>
      <c r="M4" s="23"/>
      <c r="N4" s="24"/>
      <c r="O4" s="25"/>
      <c r="P4" s="25"/>
      <c r="Q4" s="25"/>
      <c r="R4" s="25"/>
      <c r="S4" s="72" t="s">
        <v>45</v>
      </c>
      <c r="T4" s="72" t="s">
        <v>47</v>
      </c>
      <c r="U4" s="72" t="s">
        <v>48</v>
      </c>
      <c r="W4" s="16" t="s">
        <v>21</v>
      </c>
    </row>
    <row r="5" spans="2:23" s="21" customFormat="1" ht="16.2" thickBot="1" x14ac:dyDescent="0.35">
      <c r="B5" s="183"/>
      <c r="C5" s="183"/>
      <c r="D5" s="104" t="s">
        <v>3</v>
      </c>
      <c r="E5" s="2"/>
      <c r="G5" s="22">
        <v>1</v>
      </c>
      <c r="H5" s="125"/>
      <c r="I5" s="126"/>
      <c r="J5" s="126"/>
      <c r="K5" s="126"/>
      <c r="L5" s="127"/>
      <c r="M5" s="28"/>
      <c r="N5" s="199" t="s">
        <v>85</v>
      </c>
      <c r="O5" s="199"/>
      <c r="P5" s="199"/>
      <c r="Q5" s="199"/>
      <c r="R5" s="36"/>
      <c r="S5" s="57" t="str">
        <f>IF(I5="","",  IF( OR(H5="REW",H5="LEW"),     IF(I6="", (I5-I4)/2, (I6-I5)/2),    ( (I5-I4)/2 + (I6-I5)/2) )  )</f>
        <v/>
      </c>
      <c r="T5" s="58" t="str">
        <f t="shared" ref="T5:T36" si="0">IF(I5="","",S5*J5)</f>
        <v/>
      </c>
      <c r="U5" s="59" t="str">
        <f t="shared" ref="U5:U36" si="1">IF(K5="","",T5*K5)</f>
        <v/>
      </c>
      <c r="W5" s="21" t="s">
        <v>31</v>
      </c>
    </row>
    <row r="6" spans="2:23" s="21" customFormat="1" ht="16.2" customHeight="1" thickTop="1" thickBot="1" x14ac:dyDescent="0.35">
      <c r="B6" s="183"/>
      <c r="C6" s="183"/>
      <c r="D6" s="104" t="s">
        <v>44</v>
      </c>
      <c r="E6" s="118"/>
      <c r="G6" s="22">
        <v>2</v>
      </c>
      <c r="H6" s="128"/>
      <c r="I6" s="129"/>
      <c r="J6" s="129"/>
      <c r="K6" s="129"/>
      <c r="L6" s="130"/>
      <c r="M6" s="29"/>
      <c r="N6" s="21" t="s">
        <v>98</v>
      </c>
      <c r="Q6" s="37"/>
      <c r="R6" s="25"/>
      <c r="S6" s="60" t="str">
        <f>IF(I6="","",  IF( OR(H6="REW",H6="LEW"),     IF(I7="", (I6-I5)/2, (I7-I6)/2),    ( (I6-I5)/2 + (I7-I6)/2) )  )</f>
        <v/>
      </c>
      <c r="T6" s="61" t="str">
        <f t="shared" si="0"/>
        <v/>
      </c>
      <c r="U6" s="62" t="str">
        <f t="shared" si="1"/>
        <v/>
      </c>
      <c r="W6" s="21" t="s">
        <v>32</v>
      </c>
    </row>
    <row r="7" spans="2:23" s="21" customFormat="1" ht="16.2" customHeight="1" thickBot="1" x14ac:dyDescent="0.35">
      <c r="B7" s="183"/>
      <c r="C7" s="183"/>
      <c r="D7" s="104" t="s">
        <v>2</v>
      </c>
      <c r="E7" s="3"/>
      <c r="G7" s="22">
        <v>3</v>
      </c>
      <c r="H7" s="131"/>
      <c r="I7" s="132"/>
      <c r="J7" s="132"/>
      <c r="K7" s="132"/>
      <c r="L7" s="133"/>
      <c r="M7" s="28"/>
      <c r="N7" s="198" t="s">
        <v>99</v>
      </c>
      <c r="O7" s="198"/>
      <c r="P7" s="90"/>
      <c r="Q7" s="37"/>
      <c r="R7" s="38"/>
      <c r="S7" s="63" t="str">
        <f t="shared" ref="S7:S54" si="2">IF(I7="","",  IF( OR(H7="REW",H7="LEW"),     IF(I8="", (I7-I6)/2, (I8-I7)/2),    ( (I7-I6)/2 + (I8-I7)/2) )  )</f>
        <v/>
      </c>
      <c r="T7" s="64" t="str">
        <f t="shared" si="0"/>
        <v/>
      </c>
      <c r="U7" s="65" t="str">
        <f t="shared" si="1"/>
        <v/>
      </c>
      <c r="W7" s="21" t="s">
        <v>33</v>
      </c>
    </row>
    <row r="8" spans="2:23" s="21" customFormat="1" ht="16.8" thickTop="1" thickBot="1" x14ac:dyDescent="0.35">
      <c r="B8" s="183"/>
      <c r="C8" s="183"/>
      <c r="D8" s="105" t="s">
        <v>38</v>
      </c>
      <c r="E8" s="119"/>
      <c r="G8" s="22">
        <v>4</v>
      </c>
      <c r="H8" s="134"/>
      <c r="I8" s="129"/>
      <c r="J8" s="129"/>
      <c r="K8" s="129"/>
      <c r="L8" s="130"/>
      <c r="M8" s="29"/>
      <c r="N8" s="198" t="s">
        <v>100</v>
      </c>
      <c r="O8" s="198"/>
      <c r="P8" s="73"/>
      <c r="Q8" s="25"/>
      <c r="R8" s="25"/>
      <c r="S8" s="60" t="str">
        <f t="shared" si="2"/>
        <v/>
      </c>
      <c r="T8" s="61" t="str">
        <f t="shared" si="0"/>
        <v/>
      </c>
      <c r="U8" s="62" t="str">
        <f t="shared" si="1"/>
        <v/>
      </c>
      <c r="W8" s="21" t="s">
        <v>34</v>
      </c>
    </row>
    <row r="9" spans="2:23" s="21" customFormat="1" ht="16.8" customHeight="1" thickTop="1" thickBot="1" x14ac:dyDescent="0.35">
      <c r="B9" s="183"/>
      <c r="C9" s="183"/>
      <c r="D9" s="105" t="s">
        <v>0</v>
      </c>
      <c r="E9" s="120"/>
      <c r="G9" s="22">
        <v>5</v>
      </c>
      <c r="H9" s="131"/>
      <c r="I9" s="132"/>
      <c r="J9" s="132"/>
      <c r="K9" s="132"/>
      <c r="L9" s="133"/>
      <c r="M9" s="28"/>
      <c r="N9" s="201" t="s">
        <v>4</v>
      </c>
      <c r="O9" s="201"/>
      <c r="P9" s="117">
        <f>P7+P8</f>
        <v>0</v>
      </c>
      <c r="Q9" s="39"/>
      <c r="R9" s="40"/>
      <c r="S9" s="66" t="str">
        <f t="shared" si="2"/>
        <v/>
      </c>
      <c r="T9" s="64" t="str">
        <f t="shared" si="0"/>
        <v/>
      </c>
      <c r="U9" s="65" t="str">
        <f t="shared" si="1"/>
        <v/>
      </c>
      <c r="W9" s="21" t="s">
        <v>39</v>
      </c>
    </row>
    <row r="10" spans="2:23" s="21" customFormat="1" ht="16.2" customHeight="1" thickTop="1" thickBot="1" x14ac:dyDescent="0.35">
      <c r="B10" s="183"/>
      <c r="C10" s="183"/>
      <c r="D10" s="105" t="s">
        <v>6</v>
      </c>
      <c r="E10" s="121"/>
      <c r="G10" s="22">
        <v>6</v>
      </c>
      <c r="H10" s="134"/>
      <c r="I10" s="129"/>
      <c r="J10" s="129"/>
      <c r="K10" s="129"/>
      <c r="L10" s="130"/>
      <c r="M10" s="29"/>
      <c r="N10" s="21" t="s">
        <v>101</v>
      </c>
      <c r="Q10" s="39"/>
      <c r="R10" s="40"/>
      <c r="S10" s="67" t="str">
        <f t="shared" si="2"/>
        <v/>
      </c>
      <c r="T10" s="61" t="str">
        <f t="shared" si="0"/>
        <v/>
      </c>
      <c r="U10" s="62" t="str">
        <f t="shared" si="1"/>
        <v/>
      </c>
      <c r="W10" s="21" t="s">
        <v>40</v>
      </c>
    </row>
    <row r="11" spans="2:23" s="21" customFormat="1" ht="15.6" customHeight="1" thickBot="1" x14ac:dyDescent="0.35">
      <c r="B11" s="183"/>
      <c r="C11" s="183"/>
      <c r="D11" s="105" t="s">
        <v>7</v>
      </c>
      <c r="E11" s="122"/>
      <c r="G11" s="22">
        <v>7</v>
      </c>
      <c r="H11" s="131"/>
      <c r="I11" s="132"/>
      <c r="J11" s="132"/>
      <c r="K11" s="132"/>
      <c r="L11" s="133"/>
      <c r="M11" s="28"/>
      <c r="N11" s="200" t="s">
        <v>86</v>
      </c>
      <c r="O11" s="30" t="s">
        <v>88</v>
      </c>
      <c r="P11" s="2"/>
      <c r="Q11" s="39"/>
      <c r="R11" s="40"/>
      <c r="S11" s="66" t="str">
        <f t="shared" si="2"/>
        <v/>
      </c>
      <c r="T11" s="64" t="str">
        <f t="shared" si="0"/>
        <v/>
      </c>
      <c r="U11" s="65" t="str">
        <f t="shared" si="1"/>
        <v/>
      </c>
    </row>
    <row r="12" spans="2:23" s="21" customFormat="1" ht="16.2" thickTop="1" x14ac:dyDescent="0.3">
      <c r="B12" s="183"/>
      <c r="C12" s="183"/>
      <c r="D12" s="104" t="s">
        <v>73</v>
      </c>
      <c r="E12" s="123"/>
      <c r="G12" s="22">
        <v>8</v>
      </c>
      <c r="H12" s="134"/>
      <c r="I12" s="129"/>
      <c r="J12" s="129"/>
      <c r="K12" s="129"/>
      <c r="L12" s="130"/>
      <c r="M12" s="29"/>
      <c r="N12" s="200"/>
      <c r="O12" s="30" t="s">
        <v>89</v>
      </c>
      <c r="P12" s="3"/>
      <c r="Q12" s="39"/>
      <c r="R12" s="40"/>
      <c r="S12" s="67" t="str">
        <f t="shared" si="2"/>
        <v/>
      </c>
      <c r="T12" s="61" t="str">
        <f t="shared" si="0"/>
        <v/>
      </c>
      <c r="U12" s="62" t="str">
        <f t="shared" si="1"/>
        <v/>
      </c>
    </row>
    <row r="13" spans="2:23" s="21" customFormat="1" ht="16.2" thickBot="1" x14ac:dyDescent="0.35">
      <c r="B13" s="183"/>
      <c r="C13" s="183"/>
      <c r="D13" s="104" t="s">
        <v>36</v>
      </c>
      <c r="E13" s="3"/>
      <c r="G13" s="22">
        <v>9</v>
      </c>
      <c r="H13" s="131"/>
      <c r="I13" s="132"/>
      <c r="J13" s="132"/>
      <c r="K13" s="132"/>
      <c r="L13" s="133"/>
      <c r="M13" s="28"/>
      <c r="N13" s="200"/>
      <c r="O13" s="30" t="s">
        <v>90</v>
      </c>
      <c r="P13" s="3"/>
      <c r="Q13" s="39"/>
      <c r="R13" s="40"/>
      <c r="S13" s="66" t="str">
        <f t="shared" si="2"/>
        <v/>
      </c>
      <c r="T13" s="64" t="str">
        <f t="shared" si="0"/>
        <v/>
      </c>
      <c r="U13" s="65" t="str">
        <f t="shared" si="1"/>
        <v/>
      </c>
    </row>
    <row r="14" spans="2:23" s="21" customFormat="1" ht="16.8" thickTop="1" thickBot="1" x14ac:dyDescent="0.35">
      <c r="B14" s="183"/>
      <c r="C14" s="183"/>
      <c r="D14" s="78" t="s">
        <v>135</v>
      </c>
      <c r="E14" s="124"/>
      <c r="G14" s="22">
        <v>10</v>
      </c>
      <c r="H14" s="134"/>
      <c r="I14" s="129"/>
      <c r="J14" s="129"/>
      <c r="K14" s="129"/>
      <c r="L14" s="130"/>
      <c r="M14" s="29"/>
      <c r="N14" s="200"/>
      <c r="O14" s="30" t="s">
        <v>91</v>
      </c>
      <c r="P14" s="3"/>
      <c r="Q14" s="39"/>
      <c r="R14" s="40"/>
      <c r="S14" s="67" t="str">
        <f t="shared" si="2"/>
        <v/>
      </c>
      <c r="T14" s="61" t="str">
        <f t="shared" si="0"/>
        <v/>
      </c>
      <c r="U14" s="62" t="str">
        <f t="shared" si="1"/>
        <v/>
      </c>
    </row>
    <row r="15" spans="2:23" s="21" customFormat="1" ht="16.8" thickTop="1" thickBot="1" x14ac:dyDescent="0.35">
      <c r="B15" s="183"/>
      <c r="C15" s="183"/>
      <c r="D15" s="70" t="s">
        <v>28</v>
      </c>
      <c r="E15" s="118"/>
      <c r="G15" s="22">
        <v>11</v>
      </c>
      <c r="H15" s="131"/>
      <c r="I15" s="132"/>
      <c r="J15" s="132"/>
      <c r="K15" s="132"/>
      <c r="L15" s="133"/>
      <c r="M15" s="28"/>
      <c r="N15" s="200"/>
      <c r="O15" s="30" t="s">
        <v>92</v>
      </c>
      <c r="P15" s="3"/>
      <c r="Q15" s="39"/>
      <c r="R15" s="40"/>
      <c r="S15" s="66" t="str">
        <f t="shared" si="2"/>
        <v/>
      </c>
      <c r="T15" s="64" t="str">
        <f t="shared" si="0"/>
        <v/>
      </c>
      <c r="U15" s="65" t="str">
        <f t="shared" si="1"/>
        <v/>
      </c>
    </row>
    <row r="16" spans="2:23" s="21" customFormat="1" ht="16.8" thickTop="1" thickBot="1" x14ac:dyDescent="0.35">
      <c r="B16" s="183"/>
      <c r="C16" s="183"/>
      <c r="D16" s="70" t="s">
        <v>37</v>
      </c>
      <c r="E16" s="4"/>
      <c r="G16" s="22">
        <v>12</v>
      </c>
      <c r="H16" s="134"/>
      <c r="I16" s="129"/>
      <c r="J16" s="129"/>
      <c r="K16" s="129"/>
      <c r="L16" s="130"/>
      <c r="M16" s="29"/>
      <c r="N16" s="200"/>
      <c r="O16" s="30" t="s">
        <v>93</v>
      </c>
      <c r="P16" s="3"/>
      <c r="Q16" s="39"/>
      <c r="R16" s="40"/>
      <c r="S16" s="67" t="str">
        <f t="shared" si="2"/>
        <v/>
      </c>
      <c r="T16" s="61" t="str">
        <f t="shared" si="0"/>
        <v/>
      </c>
      <c r="U16" s="62" t="str">
        <f t="shared" si="1"/>
        <v/>
      </c>
    </row>
    <row r="17" spans="2:21" s="21" customFormat="1" ht="16.2" thickBot="1" x14ac:dyDescent="0.35">
      <c r="B17" s="183"/>
      <c r="C17" s="183"/>
      <c r="E17" s="103"/>
      <c r="G17" s="22">
        <v>13</v>
      </c>
      <c r="H17" s="131"/>
      <c r="I17" s="132"/>
      <c r="J17" s="132"/>
      <c r="K17" s="132"/>
      <c r="L17" s="133"/>
      <c r="M17" s="28"/>
      <c r="N17" s="200"/>
      <c r="O17" s="30" t="s">
        <v>94</v>
      </c>
      <c r="P17" s="3"/>
      <c r="Q17" s="39"/>
      <c r="R17" s="40"/>
      <c r="S17" s="66" t="str">
        <f t="shared" si="2"/>
        <v/>
      </c>
      <c r="T17" s="64" t="str">
        <f t="shared" si="0"/>
        <v/>
      </c>
      <c r="U17" s="65" t="str">
        <f t="shared" si="1"/>
        <v/>
      </c>
    </row>
    <row r="18" spans="2:21" s="21" customFormat="1" ht="16.2" thickTop="1" x14ac:dyDescent="0.3">
      <c r="B18" s="183"/>
      <c r="C18" s="183"/>
      <c r="D18" s="78" t="s">
        <v>10</v>
      </c>
      <c r="E18" s="186"/>
      <c r="G18" s="22">
        <v>14</v>
      </c>
      <c r="H18" s="134"/>
      <c r="I18" s="129"/>
      <c r="J18" s="129"/>
      <c r="K18" s="129"/>
      <c r="L18" s="130"/>
      <c r="M18" s="29"/>
      <c r="N18" s="200"/>
      <c r="O18" s="30" t="s">
        <v>95</v>
      </c>
      <c r="P18" s="3"/>
      <c r="Q18" s="39"/>
      <c r="R18" s="40"/>
      <c r="S18" s="60" t="str">
        <f t="shared" si="2"/>
        <v/>
      </c>
      <c r="T18" s="61" t="str">
        <f t="shared" si="0"/>
        <v/>
      </c>
      <c r="U18" s="62" t="str">
        <f t="shared" si="1"/>
        <v/>
      </c>
    </row>
    <row r="19" spans="2:21" s="21" customFormat="1" ht="16.2" thickBot="1" x14ac:dyDescent="0.35">
      <c r="B19" s="183"/>
      <c r="C19" s="183"/>
      <c r="E19" s="187"/>
      <c r="G19" s="22">
        <v>15</v>
      </c>
      <c r="H19" s="131"/>
      <c r="I19" s="132"/>
      <c r="J19" s="132"/>
      <c r="K19" s="132"/>
      <c r="L19" s="133"/>
      <c r="M19" s="31"/>
      <c r="N19" s="200"/>
      <c r="O19" s="30" t="s">
        <v>96</v>
      </c>
      <c r="P19" s="3"/>
      <c r="Q19" s="37"/>
      <c r="R19" s="37"/>
      <c r="S19" s="63" t="str">
        <f t="shared" si="2"/>
        <v/>
      </c>
      <c r="T19" s="64" t="str">
        <f t="shared" si="0"/>
        <v/>
      </c>
      <c r="U19" s="65" t="str">
        <f t="shared" si="1"/>
        <v/>
      </c>
    </row>
    <row r="20" spans="2:21" s="21" customFormat="1" ht="16.8" thickTop="1" thickBot="1" x14ac:dyDescent="0.35">
      <c r="B20" s="183"/>
      <c r="C20" s="183"/>
      <c r="E20" s="187"/>
      <c r="G20" s="22">
        <v>16</v>
      </c>
      <c r="H20" s="134"/>
      <c r="I20" s="135"/>
      <c r="J20" s="129"/>
      <c r="K20" s="129"/>
      <c r="L20" s="130"/>
      <c r="M20" s="32"/>
      <c r="N20" s="89"/>
      <c r="O20" s="30" t="s">
        <v>97</v>
      </c>
      <c r="P20" s="4"/>
      <c r="Q20" s="71"/>
      <c r="R20" s="41"/>
      <c r="S20" s="60" t="str">
        <f t="shared" si="2"/>
        <v/>
      </c>
      <c r="T20" s="61" t="str">
        <f t="shared" si="0"/>
        <v/>
      </c>
      <c r="U20" s="62" t="str">
        <f t="shared" si="1"/>
        <v/>
      </c>
    </row>
    <row r="21" spans="2:21" s="21" customFormat="1" ht="16.2" thickBot="1" x14ac:dyDescent="0.35">
      <c r="B21" s="183"/>
      <c r="C21" s="183"/>
      <c r="E21" s="187"/>
      <c r="G21" s="22">
        <v>17</v>
      </c>
      <c r="H21" s="131"/>
      <c r="I21" s="136"/>
      <c r="J21" s="132"/>
      <c r="K21" s="132"/>
      <c r="L21" s="133"/>
      <c r="M21" s="31"/>
      <c r="O21" s="30"/>
      <c r="P21" s="91"/>
      <c r="Q21" s="42"/>
      <c r="R21" s="43"/>
      <c r="S21" s="66" t="str">
        <f t="shared" si="2"/>
        <v/>
      </c>
      <c r="T21" s="64" t="str">
        <f t="shared" si="0"/>
        <v/>
      </c>
      <c r="U21" s="65" t="str">
        <f t="shared" si="1"/>
        <v/>
      </c>
    </row>
    <row r="22" spans="2:21" s="21" customFormat="1" ht="23.4" customHeight="1" thickTop="1" thickBot="1" x14ac:dyDescent="0.35">
      <c r="B22" s="183"/>
      <c r="C22" s="183"/>
      <c r="E22" s="187"/>
      <c r="G22" s="22">
        <v>18</v>
      </c>
      <c r="H22" s="134"/>
      <c r="I22" s="135"/>
      <c r="J22" s="129"/>
      <c r="K22" s="129"/>
      <c r="L22" s="130"/>
      <c r="M22" s="29"/>
      <c r="N22" s="193" t="s">
        <v>17</v>
      </c>
      <c r="O22" s="193"/>
      <c r="P22" s="95">
        <f>IF(NumberTravelTimes &gt; 0, AVERAGE(TravelTimes), 0)</f>
        <v>0</v>
      </c>
      <c r="Q22" s="29"/>
      <c r="R22" s="25"/>
      <c r="S22" s="67" t="str">
        <f t="shared" si="2"/>
        <v/>
      </c>
      <c r="T22" s="61" t="str">
        <f t="shared" si="0"/>
        <v/>
      </c>
      <c r="U22" s="62" t="str">
        <f t="shared" si="1"/>
        <v/>
      </c>
    </row>
    <row r="23" spans="2:21" s="21" customFormat="1" ht="16.2" thickBot="1" x14ac:dyDescent="0.35">
      <c r="B23" s="183" t="s">
        <v>142</v>
      </c>
      <c r="C23" s="183"/>
      <c r="E23" s="187"/>
      <c r="G23" s="22">
        <v>19</v>
      </c>
      <c r="H23" s="131"/>
      <c r="I23" s="137"/>
      <c r="J23" s="132"/>
      <c r="K23" s="132"/>
      <c r="L23" s="133"/>
      <c r="M23" s="28"/>
      <c r="N23" s="191" t="s">
        <v>27</v>
      </c>
      <c r="O23" s="191"/>
      <c r="P23" s="49" t="e">
        <f>FloatDistance/MeanTravelTime*0.76</f>
        <v>#DIV/0!</v>
      </c>
      <c r="Q23" s="39"/>
      <c r="R23" s="23"/>
      <c r="S23" s="66" t="str">
        <f t="shared" si="2"/>
        <v/>
      </c>
      <c r="T23" s="64" t="str">
        <f t="shared" si="0"/>
        <v/>
      </c>
      <c r="U23" s="65" t="str">
        <f t="shared" si="1"/>
        <v/>
      </c>
    </row>
    <row r="24" spans="2:21" s="21" customFormat="1" ht="16.2" customHeight="1" thickTop="1" x14ac:dyDescent="0.3">
      <c r="B24" s="183"/>
      <c r="C24" s="183"/>
      <c r="E24" s="187"/>
      <c r="G24" s="22">
        <v>20</v>
      </c>
      <c r="H24" s="134"/>
      <c r="I24" s="135"/>
      <c r="J24" s="129"/>
      <c r="K24" s="129"/>
      <c r="L24" s="130"/>
      <c r="M24" s="32"/>
      <c r="N24" s="21" t="s">
        <v>102</v>
      </c>
      <c r="O24" s="30"/>
      <c r="P24" s="91"/>
      <c r="Q24" s="34"/>
      <c r="R24" s="45"/>
      <c r="S24" s="67" t="str">
        <f t="shared" si="2"/>
        <v/>
      </c>
      <c r="T24" s="61" t="str">
        <f t="shared" si="0"/>
        <v/>
      </c>
      <c r="U24" s="62" t="str">
        <f t="shared" si="1"/>
        <v/>
      </c>
    </row>
    <row r="25" spans="2:21" s="21" customFormat="1" ht="18.600000000000001" customHeight="1" thickBot="1" x14ac:dyDescent="0.35">
      <c r="B25" s="183"/>
      <c r="C25" s="183"/>
      <c r="E25" s="187"/>
      <c r="G25" s="22">
        <v>21</v>
      </c>
      <c r="H25" s="131"/>
      <c r="I25" s="137"/>
      <c r="J25" s="132"/>
      <c r="K25" s="132"/>
      <c r="L25" s="133"/>
      <c r="M25" s="28"/>
      <c r="N25" s="194" t="s">
        <v>104</v>
      </c>
      <c r="O25" s="194"/>
      <c r="P25" s="194"/>
      <c r="Q25" s="88"/>
      <c r="R25" s="46"/>
      <c r="S25" s="66" t="str">
        <f t="shared" si="2"/>
        <v/>
      </c>
      <c r="T25" s="64" t="str">
        <f t="shared" si="0"/>
        <v/>
      </c>
      <c r="U25" s="65" t="str">
        <f t="shared" si="1"/>
        <v/>
      </c>
    </row>
    <row r="26" spans="2:21" s="21" customFormat="1" ht="16.8" customHeight="1" thickTop="1" x14ac:dyDescent="0.3">
      <c r="B26" s="183"/>
      <c r="C26" s="183"/>
      <c r="E26" s="187"/>
      <c r="G26" s="22">
        <v>22</v>
      </c>
      <c r="H26" s="134"/>
      <c r="I26" s="135"/>
      <c r="J26" s="129"/>
      <c r="K26" s="129"/>
      <c r="L26" s="138"/>
      <c r="M26" s="33"/>
      <c r="N26" s="193" t="s">
        <v>83</v>
      </c>
      <c r="O26" s="202"/>
      <c r="P26" s="94">
        <f>MeasuredWettedWidth</f>
        <v>0</v>
      </c>
      <c r="Q26" s="42"/>
      <c r="R26" s="40"/>
      <c r="S26" s="67" t="str">
        <f t="shared" si="2"/>
        <v/>
      </c>
      <c r="T26" s="61" t="str">
        <f t="shared" si="0"/>
        <v/>
      </c>
      <c r="U26" s="62" t="str">
        <f t="shared" si="1"/>
        <v/>
      </c>
    </row>
    <row r="27" spans="2:21" ht="16.2" thickBot="1" x14ac:dyDescent="0.35">
      <c r="B27" s="183"/>
      <c r="C27" s="183"/>
      <c r="E27" s="188"/>
      <c r="F27" s="21"/>
      <c r="G27" s="22">
        <v>23</v>
      </c>
      <c r="H27" s="131"/>
      <c r="I27" s="137"/>
      <c r="J27" s="132"/>
      <c r="K27" s="132"/>
      <c r="L27" s="133"/>
      <c r="M27" s="28"/>
      <c r="N27" s="191" t="s">
        <v>105</v>
      </c>
      <c r="O27" s="203"/>
      <c r="P27" s="48">
        <f>MeasuredCrossSectionalArea</f>
        <v>0</v>
      </c>
      <c r="R27" s="34"/>
      <c r="S27" s="66" t="str">
        <f t="shared" si="2"/>
        <v/>
      </c>
      <c r="T27" s="64" t="str">
        <f t="shared" si="0"/>
        <v/>
      </c>
      <c r="U27" s="65" t="str">
        <f t="shared" si="1"/>
        <v/>
      </c>
    </row>
    <row r="28" spans="2:21" ht="16.2" customHeight="1" thickTop="1" x14ac:dyDescent="0.3">
      <c r="B28" s="183"/>
      <c r="C28" s="183"/>
      <c r="D28" s="21"/>
      <c r="E28" s="44"/>
      <c r="F28" s="21"/>
      <c r="G28" s="22">
        <v>24</v>
      </c>
      <c r="H28" s="128"/>
      <c r="I28" s="135"/>
      <c r="J28" s="129"/>
      <c r="K28" s="129"/>
      <c r="L28" s="130"/>
      <c r="M28" s="29"/>
      <c r="N28" s="195" t="s">
        <v>19</v>
      </c>
      <c r="O28" s="195"/>
      <c r="P28" s="195"/>
      <c r="Q28" s="195"/>
      <c r="S28" s="67" t="str">
        <f t="shared" si="2"/>
        <v/>
      </c>
      <c r="T28" s="61" t="str">
        <f t="shared" si="0"/>
        <v/>
      </c>
      <c r="U28" s="62" t="str">
        <f t="shared" si="1"/>
        <v/>
      </c>
    </row>
    <row r="29" spans="2:21" ht="16.2" customHeight="1" thickBot="1" x14ac:dyDescent="0.45">
      <c r="B29" s="183"/>
      <c r="C29" s="183"/>
      <c r="D29" s="185" t="s">
        <v>20</v>
      </c>
      <c r="E29" s="185"/>
      <c r="F29" s="21"/>
      <c r="G29" s="22">
        <v>25</v>
      </c>
      <c r="H29" s="131"/>
      <c r="I29" s="137"/>
      <c r="J29" s="132"/>
      <c r="K29" s="132"/>
      <c r="L29" s="133"/>
      <c r="M29" s="28"/>
      <c r="N29" s="194" t="s">
        <v>103</v>
      </c>
      <c r="O29" s="194"/>
      <c r="P29" s="194"/>
      <c r="Q29" s="92"/>
      <c r="S29" s="66" t="str">
        <f t="shared" si="2"/>
        <v/>
      </c>
      <c r="T29" s="64" t="str">
        <f t="shared" si="0"/>
        <v/>
      </c>
      <c r="U29" s="65" t="str">
        <f t="shared" si="1"/>
        <v/>
      </c>
    </row>
    <row r="30" spans="2:21" s="21" customFormat="1" ht="16.8" customHeight="1" thickTop="1" thickBot="1" x14ac:dyDescent="0.4">
      <c r="B30" s="183"/>
      <c r="C30" s="183"/>
      <c r="D30" s="26" t="s">
        <v>14</v>
      </c>
      <c r="E30" s="47" t="e">
        <f>IF(HFMDischarge &gt; 0, HFMDischarge, IF(AreaVelocityDischarge&gt;0, AreaVelocityDischarge, NBODischarge))</f>
        <v>#DIV/0!</v>
      </c>
      <c r="G30" s="22">
        <v>26</v>
      </c>
      <c r="H30" s="134"/>
      <c r="I30" s="129"/>
      <c r="J30" s="129"/>
      <c r="K30" s="129"/>
      <c r="L30" s="130"/>
      <c r="M30" s="29"/>
      <c r="N30" s="191" t="s">
        <v>129</v>
      </c>
      <c r="O30" s="192"/>
      <c r="P30" s="116"/>
      <c r="Q30" s="42"/>
      <c r="R30" s="17"/>
      <c r="S30" s="67" t="str">
        <f t="shared" si="2"/>
        <v/>
      </c>
      <c r="T30" s="61" t="str">
        <f t="shared" si="0"/>
        <v/>
      </c>
      <c r="U30" s="62" t="str">
        <f t="shared" si="1"/>
        <v/>
      </c>
    </row>
    <row r="31" spans="2:21" s="21" customFormat="1" ht="16.2" thickBot="1" x14ac:dyDescent="0.35">
      <c r="B31" s="183"/>
      <c r="C31" s="183"/>
      <c r="D31" s="68"/>
      <c r="E31" s="68"/>
      <c r="G31" s="22">
        <v>27</v>
      </c>
      <c r="H31" s="131"/>
      <c r="I31" s="132"/>
      <c r="J31" s="132"/>
      <c r="K31" s="132"/>
      <c r="L31" s="139"/>
      <c r="M31" s="28"/>
      <c r="N31" s="29" t="s">
        <v>107</v>
      </c>
      <c r="O31" s="29"/>
      <c r="P31" s="115"/>
      <c r="Q31" s="34"/>
      <c r="R31" s="34"/>
      <c r="S31" s="66" t="str">
        <f t="shared" si="2"/>
        <v/>
      </c>
      <c r="T31" s="64" t="str">
        <f t="shared" si="0"/>
        <v/>
      </c>
      <c r="U31" s="65" t="str">
        <f t="shared" si="1"/>
        <v/>
      </c>
    </row>
    <row r="32" spans="2:21" s="21" customFormat="1" ht="19.2" thickTop="1" thickBot="1" x14ac:dyDescent="0.4">
      <c r="B32" s="183"/>
      <c r="C32" s="183"/>
      <c r="D32" s="78" t="s">
        <v>83</v>
      </c>
      <c r="E32" s="96">
        <f>IF(WettedWidthFromSAP &gt; 0, WettedWidthFromSAP, IF(MeasuredWettedWidth &gt; 0, MeasuredWettedWidth, WettedWidthFromStage))</f>
        <v>0</v>
      </c>
      <c r="F32" s="16"/>
      <c r="G32" s="22">
        <v>28</v>
      </c>
      <c r="H32" s="134"/>
      <c r="I32" s="129"/>
      <c r="J32" s="129"/>
      <c r="K32" s="129"/>
      <c r="L32" s="130"/>
      <c r="M32" s="29"/>
      <c r="N32" s="197" t="s">
        <v>106</v>
      </c>
      <c r="O32" s="197"/>
      <c r="P32" s="49" t="e">
        <f>IF(CrossSectionalAreaFromStage&gt;0, CrossSectionalAreaFromStage*MeanVelocity, CrossSectionalArea*MeanVelocity)</f>
        <v>#DIV/0!</v>
      </c>
      <c r="Q32" s="29"/>
      <c r="R32" s="34"/>
      <c r="S32" s="67" t="str">
        <f t="shared" si="2"/>
        <v/>
      </c>
      <c r="T32" s="61" t="str">
        <f t="shared" si="0"/>
        <v/>
      </c>
      <c r="U32" s="62" t="str">
        <f t="shared" si="1"/>
        <v/>
      </c>
    </row>
    <row r="33" spans="2:21" s="21" customFormat="1" ht="16.2" thickBot="1" x14ac:dyDescent="0.35">
      <c r="B33" s="183"/>
      <c r="C33" s="183"/>
      <c r="E33" s="44"/>
      <c r="F33" s="16"/>
      <c r="G33" s="22">
        <v>29</v>
      </c>
      <c r="H33" s="131"/>
      <c r="I33" s="132"/>
      <c r="J33" s="132"/>
      <c r="K33" s="132"/>
      <c r="L33" s="139"/>
      <c r="M33" s="28"/>
      <c r="Q33" s="34"/>
      <c r="R33" s="34"/>
      <c r="S33" s="66" t="str">
        <f t="shared" si="2"/>
        <v/>
      </c>
      <c r="T33" s="64" t="str">
        <f t="shared" si="0"/>
        <v/>
      </c>
      <c r="U33" s="65" t="str">
        <f t="shared" si="1"/>
        <v/>
      </c>
    </row>
    <row r="34" spans="2:21" s="21" customFormat="1" ht="19.2" thickTop="1" thickBot="1" x14ac:dyDescent="0.4">
      <c r="B34" s="183"/>
      <c r="C34" s="183"/>
      <c r="D34" s="78" t="s">
        <v>84</v>
      </c>
      <c r="E34" s="96">
        <f>IF(CrossSectionalAreaFromSAP &gt; 0, CrossSectionalAreaFromSAP, IF(MeasuredCrossSectionalArea &gt; 0, MeasuredCrossSectionalArea, CrossSectionalAreaFromStage))</f>
        <v>0</v>
      </c>
      <c r="F34" s="16"/>
      <c r="G34" s="22">
        <v>30</v>
      </c>
      <c r="H34" s="134"/>
      <c r="I34" s="129"/>
      <c r="J34" s="129"/>
      <c r="K34" s="129"/>
      <c r="L34" s="130"/>
      <c r="M34" s="29"/>
      <c r="N34" s="195"/>
      <c r="O34" s="195"/>
      <c r="P34" s="195"/>
      <c r="Q34" s="195"/>
      <c r="R34" s="34"/>
      <c r="S34" s="67" t="str">
        <f t="shared" si="2"/>
        <v/>
      </c>
      <c r="T34" s="61" t="str">
        <f t="shared" si="0"/>
        <v/>
      </c>
      <c r="U34" s="62" t="str">
        <f t="shared" si="1"/>
        <v/>
      </c>
    </row>
    <row r="35" spans="2:21" s="21" customFormat="1" ht="16.8" thickTop="1" thickBot="1" x14ac:dyDescent="0.35">
      <c r="B35" s="183"/>
      <c r="C35" s="183"/>
      <c r="D35" s="16"/>
      <c r="E35" s="16"/>
      <c r="G35" s="22">
        <v>31</v>
      </c>
      <c r="H35" s="131"/>
      <c r="I35" s="132"/>
      <c r="J35" s="132"/>
      <c r="K35" s="132"/>
      <c r="L35" s="139"/>
      <c r="M35" s="28"/>
      <c r="N35" s="199" t="s">
        <v>108</v>
      </c>
      <c r="O35" s="199"/>
      <c r="P35" s="199"/>
      <c r="Q35" s="199"/>
      <c r="R35" s="34"/>
      <c r="S35" s="67" t="str">
        <f t="shared" si="2"/>
        <v/>
      </c>
      <c r="T35" s="61" t="str">
        <f t="shared" si="0"/>
        <v/>
      </c>
      <c r="U35" s="62" t="str">
        <f t="shared" si="1"/>
        <v/>
      </c>
    </row>
    <row r="36" spans="2:21" s="21" customFormat="1" ht="16.8" customHeight="1" thickTop="1" thickBot="1" x14ac:dyDescent="0.35">
      <c r="B36" s="183"/>
      <c r="C36" s="183"/>
      <c r="G36" s="22">
        <v>32</v>
      </c>
      <c r="H36" s="134"/>
      <c r="I36" s="129"/>
      <c r="J36" s="129"/>
      <c r="K36" s="129"/>
      <c r="L36" s="130"/>
      <c r="M36" s="29"/>
      <c r="N36" s="21" t="s">
        <v>109</v>
      </c>
      <c r="R36" s="34"/>
      <c r="S36" s="66" t="str">
        <f t="shared" si="2"/>
        <v/>
      </c>
      <c r="T36" s="64" t="str">
        <f t="shared" si="0"/>
        <v/>
      </c>
      <c r="U36" s="65" t="str">
        <f t="shared" si="1"/>
        <v/>
      </c>
    </row>
    <row r="37" spans="2:21" s="21" customFormat="1" ht="16.2" customHeight="1" thickTop="1" thickBot="1" x14ac:dyDescent="0.35">
      <c r="B37" s="183"/>
      <c r="C37" s="183"/>
      <c r="G37" s="22">
        <v>33</v>
      </c>
      <c r="H37" s="131"/>
      <c r="I37" s="132"/>
      <c r="J37" s="132"/>
      <c r="K37" s="132"/>
      <c r="L37" s="139"/>
      <c r="M37" s="28"/>
      <c r="N37" s="200" t="s">
        <v>117</v>
      </c>
      <c r="O37" s="30" t="s">
        <v>119</v>
      </c>
      <c r="P37" s="2"/>
      <c r="Q37" s="34"/>
      <c r="R37" s="34"/>
      <c r="S37" s="67" t="str">
        <f t="shared" si="2"/>
        <v/>
      </c>
      <c r="T37" s="61" t="str">
        <f t="shared" ref="T37:T54" si="3">IF(I37="","",S37*J37)</f>
        <v/>
      </c>
      <c r="U37" s="62" t="str">
        <f t="shared" ref="U37:U54" si="4">IF(K37="","",T37*K37)</f>
        <v/>
      </c>
    </row>
    <row r="38" spans="2:21" s="21" customFormat="1" ht="16.8" customHeight="1" thickTop="1" thickBot="1" x14ac:dyDescent="0.35">
      <c r="B38" s="183"/>
      <c r="C38" s="183"/>
      <c r="G38" s="22">
        <v>34</v>
      </c>
      <c r="H38" s="134"/>
      <c r="I38" s="135"/>
      <c r="J38" s="129"/>
      <c r="K38" s="129"/>
      <c r="L38" s="130"/>
      <c r="M38" s="29"/>
      <c r="N38" s="200"/>
      <c r="O38" s="30" t="s">
        <v>120</v>
      </c>
      <c r="P38" s="3"/>
      <c r="Q38" s="34"/>
      <c r="R38" s="34"/>
      <c r="S38" s="66" t="str">
        <f t="shared" si="2"/>
        <v/>
      </c>
      <c r="T38" s="64" t="str">
        <f t="shared" si="3"/>
        <v/>
      </c>
      <c r="U38" s="65" t="str">
        <f t="shared" si="4"/>
        <v/>
      </c>
    </row>
    <row r="39" spans="2:21" s="21" customFormat="1" ht="16.8" customHeight="1" thickTop="1" thickBot="1" x14ac:dyDescent="0.35">
      <c r="B39" s="183"/>
      <c r="C39" s="183"/>
      <c r="G39" s="22">
        <v>35</v>
      </c>
      <c r="H39" s="131"/>
      <c r="I39" s="137"/>
      <c r="J39" s="132"/>
      <c r="K39" s="132"/>
      <c r="L39" s="133"/>
      <c r="M39" s="28"/>
      <c r="N39" s="200"/>
      <c r="O39" s="30" t="s">
        <v>121</v>
      </c>
      <c r="P39" s="3"/>
      <c r="Q39" s="34"/>
      <c r="R39" s="34"/>
      <c r="S39" s="67" t="str">
        <f t="shared" si="2"/>
        <v/>
      </c>
      <c r="T39" s="61" t="str">
        <f t="shared" si="3"/>
        <v/>
      </c>
      <c r="U39" s="62" t="str">
        <f t="shared" si="4"/>
        <v/>
      </c>
    </row>
    <row r="40" spans="2:21" s="21" customFormat="1" ht="16.8" thickTop="1" thickBot="1" x14ac:dyDescent="0.35">
      <c r="B40" s="183"/>
      <c r="C40" s="183"/>
      <c r="G40" s="22">
        <v>36</v>
      </c>
      <c r="H40" s="134"/>
      <c r="I40" s="129"/>
      <c r="J40" s="129"/>
      <c r="K40" s="129"/>
      <c r="L40" s="130"/>
      <c r="M40" s="29"/>
      <c r="N40" s="200"/>
      <c r="O40" s="30" t="s">
        <v>122</v>
      </c>
      <c r="P40" s="3"/>
      <c r="Q40" s="34"/>
      <c r="R40" s="34"/>
      <c r="S40" s="66" t="str">
        <f t="shared" si="2"/>
        <v/>
      </c>
      <c r="T40" s="64" t="str">
        <f t="shared" si="3"/>
        <v/>
      </c>
      <c r="U40" s="65" t="str">
        <f t="shared" si="4"/>
        <v/>
      </c>
    </row>
    <row r="41" spans="2:21" s="21" customFormat="1" ht="16.8" thickTop="1" thickBot="1" x14ac:dyDescent="0.35">
      <c r="B41" s="183"/>
      <c r="C41" s="183"/>
      <c r="G41" s="22">
        <v>37</v>
      </c>
      <c r="H41" s="140"/>
      <c r="I41" s="141"/>
      <c r="J41" s="141"/>
      <c r="K41" s="141"/>
      <c r="L41" s="142"/>
      <c r="M41" s="28"/>
      <c r="N41" s="200"/>
      <c r="O41" s="30" t="s">
        <v>123</v>
      </c>
      <c r="P41" s="3"/>
      <c r="Q41" s="34"/>
      <c r="R41" s="34"/>
      <c r="S41" s="67" t="str">
        <f t="shared" si="2"/>
        <v/>
      </c>
      <c r="T41" s="61" t="str">
        <f t="shared" si="3"/>
        <v/>
      </c>
      <c r="U41" s="62" t="str">
        <f t="shared" si="4"/>
        <v/>
      </c>
    </row>
    <row r="42" spans="2:21" s="21" customFormat="1" ht="16.8" thickTop="1" thickBot="1" x14ac:dyDescent="0.35">
      <c r="B42" s="183"/>
      <c r="C42" s="183"/>
      <c r="G42" s="22">
        <v>38</v>
      </c>
      <c r="H42" s="134"/>
      <c r="I42" s="129"/>
      <c r="J42" s="129"/>
      <c r="K42" s="129"/>
      <c r="L42" s="130"/>
      <c r="M42" s="29"/>
      <c r="N42" s="200"/>
      <c r="O42" s="30" t="s">
        <v>124</v>
      </c>
      <c r="P42" s="3"/>
      <c r="Q42" s="17"/>
      <c r="R42" s="34"/>
      <c r="S42" s="66" t="str">
        <f t="shared" si="2"/>
        <v/>
      </c>
      <c r="T42" s="64" t="str">
        <f t="shared" si="3"/>
        <v/>
      </c>
      <c r="U42" s="65" t="str">
        <f t="shared" si="4"/>
        <v/>
      </c>
    </row>
    <row r="43" spans="2:21" s="21" customFormat="1" ht="16.8" thickTop="1" thickBot="1" x14ac:dyDescent="0.35">
      <c r="B43" s="183"/>
      <c r="C43" s="183"/>
      <c r="G43" s="22">
        <v>39</v>
      </c>
      <c r="H43" s="131"/>
      <c r="I43" s="143"/>
      <c r="J43" s="132"/>
      <c r="K43" s="132"/>
      <c r="L43" s="133"/>
      <c r="M43" s="28"/>
      <c r="N43" s="200"/>
      <c r="O43" s="30" t="s">
        <v>125</v>
      </c>
      <c r="P43" s="3"/>
      <c r="Q43" s="17"/>
      <c r="R43" s="34"/>
      <c r="S43" s="67" t="str">
        <f t="shared" si="2"/>
        <v/>
      </c>
      <c r="T43" s="61" t="str">
        <f t="shared" si="3"/>
        <v/>
      </c>
      <c r="U43" s="62" t="str">
        <f t="shared" si="4"/>
        <v/>
      </c>
    </row>
    <row r="44" spans="2:21" s="21" customFormat="1" ht="16.8" thickTop="1" thickBot="1" x14ac:dyDescent="0.35">
      <c r="B44" s="183"/>
      <c r="C44" s="183"/>
      <c r="G44" s="22">
        <v>40</v>
      </c>
      <c r="H44" s="134"/>
      <c r="I44" s="129"/>
      <c r="J44" s="129"/>
      <c r="K44" s="129"/>
      <c r="L44" s="130"/>
      <c r="M44" s="29"/>
      <c r="N44" s="200"/>
      <c r="O44" s="30" t="s">
        <v>126</v>
      </c>
      <c r="P44" s="3"/>
      <c r="Q44" s="17"/>
      <c r="R44" s="34"/>
      <c r="S44" s="66" t="str">
        <f t="shared" si="2"/>
        <v/>
      </c>
      <c r="T44" s="64" t="str">
        <f t="shared" si="3"/>
        <v/>
      </c>
      <c r="U44" s="65" t="str">
        <f t="shared" si="4"/>
        <v/>
      </c>
    </row>
    <row r="45" spans="2:21" ht="16.8" thickTop="1" thickBot="1" x14ac:dyDescent="0.35">
      <c r="B45" s="183"/>
      <c r="C45" s="183"/>
      <c r="G45" s="22">
        <v>41</v>
      </c>
      <c r="H45" s="131"/>
      <c r="I45" s="132"/>
      <c r="J45" s="132"/>
      <c r="K45" s="132"/>
      <c r="L45" s="133"/>
      <c r="N45" s="200"/>
      <c r="O45" s="30" t="s">
        <v>127</v>
      </c>
      <c r="P45" s="3"/>
      <c r="R45" s="70"/>
      <c r="S45" s="67" t="str">
        <f t="shared" si="2"/>
        <v/>
      </c>
      <c r="T45" s="61" t="str">
        <f t="shared" si="3"/>
        <v/>
      </c>
      <c r="U45" s="62" t="str">
        <f t="shared" si="4"/>
        <v/>
      </c>
    </row>
    <row r="46" spans="2:21" ht="16.8" thickTop="1" thickBot="1" x14ac:dyDescent="0.35">
      <c r="G46" s="22">
        <v>42</v>
      </c>
      <c r="H46" s="134"/>
      <c r="I46" s="129"/>
      <c r="J46" s="129"/>
      <c r="K46" s="129"/>
      <c r="L46" s="130"/>
      <c r="N46" s="200"/>
      <c r="O46" s="30" t="s">
        <v>128</v>
      </c>
      <c r="P46" s="4"/>
      <c r="S46" s="67" t="str">
        <f t="shared" si="2"/>
        <v/>
      </c>
      <c r="T46" s="61" t="str">
        <f t="shared" si="3"/>
        <v/>
      </c>
      <c r="U46" s="62" t="str">
        <f t="shared" si="4"/>
        <v/>
      </c>
    </row>
    <row r="47" spans="2:21" ht="16.2" thickBot="1" x14ac:dyDescent="0.35">
      <c r="G47" s="22">
        <v>43</v>
      </c>
      <c r="H47" s="131"/>
      <c r="I47" s="132"/>
      <c r="J47" s="132"/>
      <c r="K47" s="132"/>
      <c r="L47" s="133"/>
      <c r="N47" s="34"/>
      <c r="O47" s="34"/>
      <c r="P47" s="34"/>
      <c r="S47" s="66" t="str">
        <f t="shared" si="2"/>
        <v/>
      </c>
      <c r="T47" s="64" t="str">
        <f t="shared" si="3"/>
        <v/>
      </c>
      <c r="U47" s="65" t="str">
        <f t="shared" si="4"/>
        <v/>
      </c>
    </row>
    <row r="48" spans="2:21" ht="16.8" thickTop="1" thickBot="1" x14ac:dyDescent="0.35">
      <c r="G48" s="22">
        <v>44</v>
      </c>
      <c r="H48" s="134"/>
      <c r="I48" s="129"/>
      <c r="J48" s="129"/>
      <c r="K48" s="129"/>
      <c r="L48" s="130"/>
      <c r="N48" s="191" t="s">
        <v>110</v>
      </c>
      <c r="O48" s="203"/>
      <c r="P48" s="93">
        <f>IF(NumberFlowTimes&gt;0,AVERAGE(FlowTimes),0)</f>
        <v>0</v>
      </c>
      <c r="S48" s="67" t="str">
        <f t="shared" si="2"/>
        <v/>
      </c>
      <c r="T48" s="61" t="str">
        <f t="shared" si="3"/>
        <v/>
      </c>
      <c r="U48" s="62" t="str">
        <f t="shared" si="4"/>
        <v/>
      </c>
    </row>
    <row r="49" spans="7:22" ht="16.2" thickBot="1" x14ac:dyDescent="0.35">
      <c r="G49" s="22">
        <v>45</v>
      </c>
      <c r="H49" s="131"/>
      <c r="I49" s="132"/>
      <c r="J49" s="132"/>
      <c r="K49" s="132"/>
      <c r="L49" s="133"/>
      <c r="N49" s="34" t="s">
        <v>111</v>
      </c>
      <c r="S49" s="66" t="str">
        <f t="shared" si="2"/>
        <v/>
      </c>
      <c r="T49" s="64" t="str">
        <f t="shared" si="3"/>
        <v/>
      </c>
      <c r="U49" s="65" t="str">
        <f t="shared" si="4"/>
        <v/>
      </c>
    </row>
    <row r="50" spans="7:22" ht="16.2" customHeight="1" thickTop="1" thickBot="1" x14ac:dyDescent="0.35">
      <c r="G50" s="22">
        <v>46</v>
      </c>
      <c r="H50" s="134"/>
      <c r="I50" s="129"/>
      <c r="J50" s="129"/>
      <c r="K50" s="129"/>
      <c r="L50" s="130"/>
      <c r="N50" s="194" t="s">
        <v>103</v>
      </c>
      <c r="O50" s="194"/>
      <c r="P50" s="194"/>
      <c r="S50" s="67" t="str">
        <f t="shared" si="2"/>
        <v/>
      </c>
      <c r="T50" s="61" t="str">
        <f t="shared" si="3"/>
        <v/>
      </c>
      <c r="U50" s="62" t="str">
        <f t="shared" si="4"/>
        <v/>
      </c>
    </row>
    <row r="51" spans="7:22" ht="16.2" thickBot="1" x14ac:dyDescent="0.35">
      <c r="G51" s="22">
        <v>47</v>
      </c>
      <c r="H51" s="131"/>
      <c r="I51" s="132"/>
      <c r="J51" s="132"/>
      <c r="K51" s="132"/>
      <c r="L51" s="133"/>
      <c r="N51" s="191" t="s">
        <v>118</v>
      </c>
      <c r="O51" s="192"/>
      <c r="P51" s="112"/>
      <c r="S51" s="66" t="str">
        <f t="shared" si="2"/>
        <v/>
      </c>
      <c r="T51" s="64" t="str">
        <f t="shared" si="3"/>
        <v/>
      </c>
      <c r="U51" s="65" t="str">
        <f t="shared" si="4"/>
        <v/>
      </c>
    </row>
    <row r="52" spans="7:22" ht="16.8" customHeight="1" thickTop="1" thickBot="1" x14ac:dyDescent="0.35">
      <c r="G52" s="22">
        <v>48</v>
      </c>
      <c r="H52" s="134"/>
      <c r="I52" s="129"/>
      <c r="J52" s="129"/>
      <c r="K52" s="129"/>
      <c r="L52" s="130"/>
      <c r="N52" s="34" t="s">
        <v>112</v>
      </c>
      <c r="O52" s="114"/>
      <c r="P52" s="113"/>
      <c r="S52" s="67" t="str">
        <f t="shared" si="2"/>
        <v/>
      </c>
      <c r="T52" s="61" t="str">
        <f t="shared" si="3"/>
        <v/>
      </c>
      <c r="U52" s="62" t="str">
        <f t="shared" si="4"/>
        <v/>
      </c>
    </row>
    <row r="53" spans="7:22" ht="18" thickBot="1" x14ac:dyDescent="0.35">
      <c r="G53" s="22">
        <v>49</v>
      </c>
      <c r="H53" s="144"/>
      <c r="I53" s="132"/>
      <c r="J53" s="132"/>
      <c r="K53" s="132"/>
      <c r="L53" s="133"/>
      <c r="N53" s="197" t="s">
        <v>106</v>
      </c>
      <c r="O53" s="197"/>
      <c r="P53" s="93">
        <f>MeanFlowMeterVelocity*CrossSectionalAreaFromSAP</f>
        <v>0</v>
      </c>
      <c r="S53" s="66" t="str">
        <f t="shared" si="2"/>
        <v/>
      </c>
      <c r="T53" s="64" t="str">
        <f t="shared" si="3"/>
        <v/>
      </c>
      <c r="U53" s="65" t="str">
        <f t="shared" si="4"/>
        <v/>
      </c>
    </row>
    <row r="54" spans="7:22" ht="16.8" thickTop="1" thickBot="1" x14ac:dyDescent="0.35">
      <c r="G54" s="22">
        <v>50</v>
      </c>
      <c r="H54" s="145"/>
      <c r="I54" s="146"/>
      <c r="J54" s="146"/>
      <c r="K54" s="146"/>
      <c r="L54" s="147"/>
      <c r="S54" s="67" t="str">
        <f t="shared" si="2"/>
        <v/>
      </c>
      <c r="T54" s="61" t="str">
        <f t="shared" si="3"/>
        <v/>
      </c>
      <c r="U54" s="62" t="str">
        <f t="shared" si="4"/>
        <v/>
      </c>
    </row>
    <row r="55" spans="7:22" ht="16.2" thickBot="1" x14ac:dyDescent="0.35">
      <c r="S55" s="53">
        <f>SUM(S$5:$S$54)</f>
        <v>0</v>
      </c>
      <c r="T55" s="54">
        <f>SUM(T$5:$T$54)</f>
        <v>0</v>
      </c>
      <c r="U55" s="55">
        <f>SUM(U$5:$U$54)</f>
        <v>0</v>
      </c>
      <c r="V55" s="29" t="s">
        <v>18</v>
      </c>
    </row>
    <row r="65" spans="4:6" x14ac:dyDescent="0.3">
      <c r="D65" s="182"/>
      <c r="E65" s="182"/>
      <c r="F65" s="182"/>
    </row>
    <row r="66" spans="4:6" x14ac:dyDescent="0.3">
      <c r="D66" s="182"/>
      <c r="E66" s="182"/>
      <c r="F66" s="182"/>
    </row>
    <row r="67" spans="4:6" x14ac:dyDescent="0.3">
      <c r="D67" s="183"/>
      <c r="E67" s="183"/>
      <c r="F67" s="183"/>
    </row>
    <row r="68" spans="4:6" x14ac:dyDescent="0.3">
      <c r="D68" s="183"/>
      <c r="E68" s="183"/>
      <c r="F68" s="183"/>
    </row>
    <row r="69" spans="4:6" x14ac:dyDescent="0.3">
      <c r="D69" s="183"/>
      <c r="E69" s="183"/>
      <c r="F69" s="183"/>
    </row>
    <row r="70" spans="4:6" x14ac:dyDescent="0.3">
      <c r="D70" s="183"/>
      <c r="E70" s="183"/>
      <c r="F70" s="183"/>
    </row>
    <row r="71" spans="4:6" x14ac:dyDescent="0.3">
      <c r="D71" s="183"/>
      <c r="E71" s="183"/>
      <c r="F71" s="183"/>
    </row>
    <row r="72" spans="4:6" x14ac:dyDescent="0.3">
      <c r="D72" s="183"/>
      <c r="E72" s="183"/>
      <c r="F72" s="183"/>
    </row>
    <row r="73" spans="4:6" x14ac:dyDescent="0.3">
      <c r="D73" s="183"/>
      <c r="E73" s="183"/>
      <c r="F73" s="183"/>
    </row>
    <row r="74" spans="4:6" x14ac:dyDescent="0.3">
      <c r="D74" s="183"/>
      <c r="E74" s="183"/>
      <c r="F74" s="183"/>
    </row>
    <row r="75" spans="4:6" x14ac:dyDescent="0.3">
      <c r="D75" s="183"/>
      <c r="E75" s="183"/>
      <c r="F75" s="183"/>
    </row>
    <row r="76" spans="4:6" x14ac:dyDescent="0.3">
      <c r="D76" s="183"/>
      <c r="E76" s="183"/>
      <c r="F76" s="183"/>
    </row>
    <row r="77" spans="4:6" x14ac:dyDescent="0.3">
      <c r="D77" s="183"/>
      <c r="E77" s="183"/>
      <c r="F77" s="183"/>
    </row>
    <row r="78" spans="4:6" x14ac:dyDescent="0.3">
      <c r="D78" s="183"/>
      <c r="E78" s="183"/>
      <c r="F78" s="183"/>
    </row>
    <row r="79" spans="4:6" x14ac:dyDescent="0.3">
      <c r="D79" s="183"/>
      <c r="E79" s="183"/>
      <c r="F79" s="183"/>
    </row>
    <row r="80" spans="4:6" x14ac:dyDescent="0.3">
      <c r="D80" s="183"/>
      <c r="E80" s="183"/>
      <c r="F80" s="183"/>
    </row>
    <row r="81" spans="4:6" x14ac:dyDescent="0.3">
      <c r="D81" s="183"/>
      <c r="E81" s="183"/>
      <c r="F81" s="183"/>
    </row>
    <row r="82" spans="4:6" x14ac:dyDescent="0.3">
      <c r="D82" s="183"/>
      <c r="E82" s="183"/>
      <c r="F82" s="183"/>
    </row>
    <row r="83" spans="4:6" x14ac:dyDescent="0.3">
      <c r="D83" s="183"/>
      <c r="E83" s="183"/>
      <c r="F83" s="183"/>
    </row>
    <row r="84" spans="4:6" x14ac:dyDescent="0.3">
      <c r="D84" s="183"/>
      <c r="E84" s="183"/>
      <c r="F84" s="183"/>
    </row>
    <row r="85" spans="4:6" x14ac:dyDescent="0.3">
      <c r="D85" s="183"/>
      <c r="E85" s="183"/>
      <c r="F85" s="183"/>
    </row>
    <row r="86" spans="4:6" x14ac:dyDescent="0.3">
      <c r="D86" s="183"/>
      <c r="E86" s="183"/>
      <c r="F86" s="183"/>
    </row>
    <row r="87" spans="4:6" x14ac:dyDescent="0.3">
      <c r="D87" s="183"/>
      <c r="E87" s="183"/>
      <c r="F87" s="183"/>
    </row>
    <row r="88" spans="4:6" x14ac:dyDescent="0.3">
      <c r="D88" s="183"/>
      <c r="E88" s="183"/>
      <c r="F88" s="183"/>
    </row>
    <row r="89" spans="4:6" x14ac:dyDescent="0.3">
      <c r="D89" s="183"/>
      <c r="E89" s="183"/>
      <c r="F89" s="183"/>
    </row>
  </sheetData>
  <sheetProtection sheet="1" objects="1" scenarios="1" selectLockedCells="1"/>
  <mergeCells count="34">
    <mergeCell ref="N50:P50"/>
    <mergeCell ref="N53:O53"/>
    <mergeCell ref="N7:O7"/>
    <mergeCell ref="N5:Q5"/>
    <mergeCell ref="N11:N19"/>
    <mergeCell ref="N34:Q34"/>
    <mergeCell ref="N35:Q35"/>
    <mergeCell ref="N9:O9"/>
    <mergeCell ref="N25:P25"/>
    <mergeCell ref="N26:O26"/>
    <mergeCell ref="N27:O27"/>
    <mergeCell ref="N8:O8"/>
    <mergeCell ref="N32:O32"/>
    <mergeCell ref="N51:O51"/>
    <mergeCell ref="N37:N46"/>
    <mergeCell ref="N48:O48"/>
    <mergeCell ref="H1:L1"/>
    <mergeCell ref="N1:P2"/>
    <mergeCell ref="S1:U1"/>
    <mergeCell ref="G2:G4"/>
    <mergeCell ref="N30:O30"/>
    <mergeCell ref="N22:O22"/>
    <mergeCell ref="N23:O23"/>
    <mergeCell ref="N29:P29"/>
    <mergeCell ref="N28:Q28"/>
    <mergeCell ref="S2:U2"/>
    <mergeCell ref="B1:C1"/>
    <mergeCell ref="D65:F66"/>
    <mergeCell ref="D67:F89"/>
    <mergeCell ref="D1:E1"/>
    <mergeCell ref="D29:E29"/>
    <mergeCell ref="E18:E27"/>
    <mergeCell ref="B2:C22"/>
    <mergeCell ref="B23:C45"/>
  </mergeCells>
  <dataValidations count="1">
    <dataValidation type="list" allowBlank="1" showInputMessage="1" showErrorMessage="1" sqref="H5:H54">
      <formula1>PossibleNotes</formula1>
    </dataValidation>
  </dataValidations>
  <pageMargins left="0.25" right="0.25" top="0.75" bottom="0.75" header="0.3" footer="0.3"/>
  <pageSetup scale="99" fitToHeight="0" orientation="landscape" r:id="rId1"/>
  <headerFooter scaleWithDoc="0">
    <oddHeader>&amp;L&amp;G        &amp;"-,Bold"&amp;16Discharge Form (wetted area and velocity)</oddHeader>
    <oddFooter>&amp;C&amp;Z&amp;F</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Instructions</vt:lpstr>
      <vt:lpstr>Calculate Discharge</vt:lpstr>
      <vt:lpstr>Rating Curve</vt:lpstr>
      <vt:lpstr>Blank Discharge Form</vt:lpstr>
      <vt:lpstr>'Blank Discharge Form'!AreaVelocityDischarge</vt:lpstr>
      <vt:lpstr>'Blank Discharge Form'!CalibrationDate</vt:lpstr>
      <vt:lpstr>'Blank Discharge Form'!CrossSectionalArea</vt:lpstr>
      <vt:lpstr>CrossSectionalAreaFromSAP</vt:lpstr>
      <vt:lpstr>'Blank Discharge Form'!CrossSectionalAreaFromStage</vt:lpstr>
      <vt:lpstr>'Blank Discharge Form'!Date</vt:lpstr>
      <vt:lpstr>'Blank Discharge Form'!Discharge</vt:lpstr>
      <vt:lpstr>'Blank Discharge Form'!EstimatedCrossSectionalArea</vt:lpstr>
      <vt:lpstr>'Blank Discharge Form'!FloatDistance</vt:lpstr>
      <vt:lpstr>HFMDischarge</vt:lpstr>
      <vt:lpstr>'Blank Discharge Form'!Location</vt:lpstr>
      <vt:lpstr>MeanFlowMeterVelocity</vt:lpstr>
      <vt:lpstr>'Blank Discharge Form'!MeanTravelTime</vt:lpstr>
      <vt:lpstr>'Blank Discharge Form'!MeanVelocity</vt:lpstr>
      <vt:lpstr>'Blank Discharge Form'!MeasuredCrossSectionalArea</vt:lpstr>
      <vt:lpstr>'Blank Discharge Form'!MeasuredWettedWidth</vt:lpstr>
      <vt:lpstr>'Blank Discharge Form'!Meter</vt:lpstr>
      <vt:lpstr>'Blank Discharge Form'!Names</vt:lpstr>
      <vt:lpstr>'Blank Discharge Form'!NBODischarge</vt:lpstr>
      <vt:lpstr>'Blank Discharge Form'!Notes</vt:lpstr>
      <vt:lpstr>'Blank Discharge Form'!PossibleNotes</vt:lpstr>
      <vt:lpstr>RatingIntercept</vt:lpstr>
      <vt:lpstr>RatingSlope</vt:lpstr>
      <vt:lpstr>'Blank Discharge Form'!SensorDepth</vt:lpstr>
      <vt:lpstr>'Calculate Discharge'!SensorDepth</vt:lpstr>
      <vt:lpstr>'Calculate Discharge'!SensorOffset</vt:lpstr>
      <vt:lpstr>SensorOffset</vt:lpstr>
      <vt:lpstr>'Blank Discharge Form'!SiteId</vt:lpstr>
      <vt:lpstr>'Calculate Discharge'!StaffGaugeHeight</vt:lpstr>
      <vt:lpstr>'Blank Discharge Form'!StaffHeight</vt:lpstr>
      <vt:lpstr>StageHeightForEstimate</vt:lpstr>
      <vt:lpstr>'Blank Discharge Form'!StartTime</vt:lpstr>
      <vt:lpstr>'Blank Discharge Form'!StopTime</vt:lpstr>
      <vt:lpstr>'Blank Discharge Form'!StreamName</vt:lpstr>
      <vt:lpstr>'Blank Discharge Form'!WettedWidth</vt:lpstr>
      <vt:lpstr>WettedWidthFromSAP</vt:lpstr>
      <vt:lpstr>'Blank Discharge Form'!WettedWidthFromStage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Gentile</dc:creator>
  <cp:lastModifiedBy>SWRC</cp:lastModifiedBy>
  <cp:lastPrinted>2017-06-12T18:33:31Z</cp:lastPrinted>
  <dcterms:created xsi:type="dcterms:W3CDTF">2017-03-21T17:53:14Z</dcterms:created>
  <dcterms:modified xsi:type="dcterms:W3CDTF">2018-04-09T13:22:27Z</dcterms:modified>
</cp:coreProperties>
</file>